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824" activeTab="0"/>
  </bookViews>
  <sheets>
    <sheet name="Naslovna strana " sheetId="1" r:id="rId1"/>
    <sheet name="1. TE E t " sheetId="2" r:id="rId2"/>
    <sheet name="2. TE E t -1" sheetId="3" r:id="rId3"/>
    <sheet name="3. TЕ К" sheetId="4" r:id="rId4"/>
    <sheet name="4. SITS" sheetId="5" r:id="rId5"/>
    <sheet name="5. Gasovodi" sheetId="6" r:id="rId6"/>
  </sheets>
  <definedNames>
    <definedName name="dfgd" localSheetId="1">#REF!</definedName>
    <definedName name="dfgd" localSheetId="2">#REF!</definedName>
    <definedName name="dfgd" localSheetId="3">#REF!</definedName>
    <definedName name="dfgd">#REF!</definedName>
    <definedName name="fdgskeptzokepsrot" localSheetId="1">#REF!</definedName>
    <definedName name="fdgskeptzokepsrot" localSheetId="2">#REF!</definedName>
    <definedName name="fdgskeptzokepsrot" localSheetId="3">#REF!</definedName>
    <definedName name="fdgskeptzokepsrot">#REF!</definedName>
    <definedName name="_xlnm.Print_Area" localSheetId="1">'1. TE E t '!$A$1:$Q$31</definedName>
    <definedName name="_xlnm.Print_Area" localSheetId="2">'2. TE E t -1'!$A$1:$Q$33</definedName>
    <definedName name="_xlnm.Print_Area" localSheetId="3">'3. TЕ К'!$A$1:$P$41</definedName>
    <definedName name="_xlnm.Print_Area" localSheetId="4">'4. SITS'!$A$1:$G$28</definedName>
    <definedName name="_xlnm.Print_Area" localSheetId="0">'Naslovna strana '!$A$1:$J$37</definedName>
    <definedName name="_xlnm.Print_Titles" localSheetId="1">'1. TE E t '!$1:$5</definedName>
    <definedName name="_xlnm.Print_Titles" localSheetId="2">'2. TE E t -1'!$1:$5</definedName>
  </definedNames>
  <calcPr fullCalcOnLoad="1"/>
</workbook>
</file>

<file path=xl/comments2.xml><?xml version="1.0" encoding="utf-8"?>
<comments xmlns="http://schemas.openxmlformats.org/spreadsheetml/2006/main">
  <authors>
    <author>Aleksandar Popadic</author>
  </authors>
  <commentList>
    <comment ref="C21" authorId="0">
      <text>
        <r>
          <rPr>
            <b/>
            <sz val="9"/>
            <rFont val="Tahoma"/>
            <family val="2"/>
          </rPr>
          <t>Aleksandar Popadic:</t>
        </r>
        <r>
          <rPr>
            <sz val="9"/>
            <rFont val="Tahoma"/>
            <family val="2"/>
          </rPr>
          <t xml:space="preserve">
Количине ПГ за све излазе у Србији на гасоводу Батајница -Зворник,  Шабац, Лозница, Лук. Мали Зворник
.  треба за израчунавање кол ПГ за компресор и тарифа за енергент</t>
        </r>
      </text>
    </comment>
    <comment ref="C23" authorId="0">
      <text>
        <r>
          <rPr>
            <b/>
            <sz val="9"/>
            <rFont val="Tahoma"/>
            <family val="2"/>
          </rPr>
          <t>Aleksandar Popadic:</t>
        </r>
        <r>
          <rPr>
            <sz val="9"/>
            <rFont val="Tahoma"/>
            <family val="2"/>
          </rPr>
          <t xml:space="preserve">
Укупне количине ПГ за погон компресора за збир количина које испоручују преко интерконектора- БиХ и за излазне тачке у
Србији које су повезане на гасовод Бат-Зво Шабац, Лозница, Лук, Мали Зворник</t>
        </r>
      </text>
    </comment>
  </commentList>
</comments>
</file>

<file path=xl/comments3.xml><?xml version="1.0" encoding="utf-8"?>
<comments xmlns="http://schemas.openxmlformats.org/spreadsheetml/2006/main">
  <authors>
    <author>Aleksandar Popadic</author>
  </authors>
  <commentList>
    <comment ref="C22" authorId="0">
      <text>
        <r>
          <rPr>
            <sz val="9"/>
            <rFont val="Tahoma"/>
            <family val="2"/>
          </rPr>
          <t>Количине ПГ за све излазе у Србији на гасоводу Батајница -Зворник,  Шабац, Лозница, Лук. Мали Зворник
.  треба за израчунавање кол ПГ за компресор и тарифа за енергент</t>
        </r>
      </text>
    </comment>
    <comment ref="C24" authorId="0">
      <text>
        <r>
          <rPr>
            <sz val="9"/>
            <rFont val="Tahoma"/>
            <family val="2"/>
          </rPr>
          <t>Укупне количине ПГ за погон компресора за збир количина које испоручују преко интерконектора- БиХ и за излазне тачке у
Србији које су повезане на гасовод Бат-Зво Шабац, Лозница, Лук, Мали Зворник</t>
        </r>
      </text>
    </comment>
  </commentList>
</comments>
</file>

<file path=xl/sharedStrings.xml><?xml version="1.0" encoding="utf-8"?>
<sst xmlns="http://schemas.openxmlformats.org/spreadsheetml/2006/main" count="299" uniqueCount="185">
  <si>
    <t xml:space="preserve">Дистрибуција електричне енергије 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</si>
  <si>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</si>
  <si>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</si>
  <si>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Енергетска делатност:</t>
  </si>
  <si>
    <t>Назив енергетског субјекта:</t>
  </si>
  <si>
    <t>Седиште и адреса:</t>
  </si>
  <si>
    <t>Број лиценце:</t>
  </si>
  <si>
    <t>Година (регулаторни период):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</si>
  <si>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</si>
  <si>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</si>
  <si>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</si>
  <si>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</si>
  <si>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</si>
  <si>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</si>
  <si>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</si>
  <si>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АГЕНЦИЈА ЗА ЕНЕРГЕТИКУ РЕПУБЛИКЕ СРБИЈЕ</t>
  </si>
  <si>
    <t>Редни 
број</t>
  </si>
  <si>
    <t>1)</t>
  </si>
  <si>
    <t>Тражени подаци се уносе у ћелије обојене жутом бојом</t>
  </si>
  <si>
    <t>2)</t>
  </si>
  <si>
    <t xml:space="preserve">3) </t>
  </si>
  <si>
    <t>1.2.</t>
  </si>
  <si>
    <t>Укупно</t>
  </si>
  <si>
    <t>Места преузимања / испоруке</t>
  </si>
  <si>
    <t>Укупно преузимање у ТС</t>
  </si>
  <si>
    <t>Укупна испорука са ТС</t>
  </si>
  <si>
    <t xml:space="preserve">Грејање просторија ЕС </t>
  </si>
  <si>
    <t>Прво пуњење нове мреже</t>
  </si>
  <si>
    <t>2.1.1</t>
  </si>
  <si>
    <t>2.1.2</t>
  </si>
  <si>
    <t>Грејање просторија ЕС</t>
  </si>
  <si>
    <t>1.1.2</t>
  </si>
  <si>
    <t>2.1.1.1</t>
  </si>
  <si>
    <t>2.1.2.2</t>
  </si>
  <si>
    <t>2.1.2.1</t>
  </si>
  <si>
    <t>2.1</t>
  </si>
  <si>
    <t>2.1.1.2</t>
  </si>
  <si>
    <t>2.1.3</t>
  </si>
  <si>
    <t>2.1.4</t>
  </si>
  <si>
    <t>2.1.5</t>
  </si>
  <si>
    <t>2.2</t>
  </si>
  <si>
    <t>2.3</t>
  </si>
  <si>
    <t>1.1</t>
  </si>
  <si>
    <t>1.2</t>
  </si>
  <si>
    <t>1.3</t>
  </si>
  <si>
    <t>1.1.1</t>
  </si>
  <si>
    <t>1.2.1</t>
  </si>
  <si>
    <t>1.3.1</t>
  </si>
  <si>
    <t>1.3.2</t>
  </si>
  <si>
    <t>2.4</t>
  </si>
  <si>
    <t>2.5</t>
  </si>
  <si>
    <t>2.6</t>
  </si>
  <si>
    <t>2</t>
  </si>
  <si>
    <t>Из домаће производње</t>
  </si>
  <si>
    <t>2.2.1</t>
  </si>
  <si>
    <t>2.2.2</t>
  </si>
  <si>
    <t>1.2.2</t>
  </si>
  <si>
    <t>1.1.</t>
  </si>
  <si>
    <t>2.1.1.</t>
  </si>
  <si>
    <t>2.</t>
  </si>
  <si>
    <t>1.</t>
  </si>
  <si>
    <t xml:space="preserve">Из другог ТС </t>
  </si>
  <si>
    <t>Тар. Елемент "улазни капацитет производња"</t>
  </si>
  <si>
    <t>Тар. елемент "улазни капацитет из транспортног система"</t>
  </si>
  <si>
    <t>Тар. Елемент "улазни капацитет складиште"</t>
  </si>
  <si>
    <t>Тар. Елемент "излазни капацитет домаћа потрошња"</t>
  </si>
  <si>
    <t xml:space="preserve">      Годишњи прекидни капацитет улаз из производње</t>
  </si>
  <si>
    <t xml:space="preserve">      Годишњи непрекидни капацитет улаз из складишта</t>
  </si>
  <si>
    <t xml:space="preserve">      Годишњи прекидни капацитет улаз из складишта</t>
  </si>
  <si>
    <t>Тар. Елемент "излазни капацитет интерконектор"</t>
  </si>
  <si>
    <t xml:space="preserve">Уговорени Капацитет 
за год </t>
  </si>
  <si>
    <t xml:space="preserve"> Годишњи непрекидни капацитет излаз интерконектор</t>
  </si>
  <si>
    <t xml:space="preserve"> Годишњи прекидни капацитет излаз интерконектор</t>
  </si>
  <si>
    <t>2.1.1.3</t>
  </si>
  <si>
    <t>2.1.1.4</t>
  </si>
  <si>
    <t>2.1.1.5</t>
  </si>
  <si>
    <t>2.1.2.3</t>
  </si>
  <si>
    <t>2.1.2.4</t>
  </si>
  <si>
    <t>2.1.2.5</t>
  </si>
  <si>
    <t>Укупно годишњих капацитета на улазу у ТС</t>
  </si>
  <si>
    <t>Укупно годишњих капацитета на излазу са ТС</t>
  </si>
  <si>
    <t>3.</t>
  </si>
  <si>
    <t>Редни
број</t>
  </si>
  <si>
    <t>Подаци потребни за израчунавање СИТСт</t>
  </si>
  <si>
    <t>Јединица</t>
  </si>
  <si>
    <t>Капацитет</t>
  </si>
  <si>
    <t>Симболи:</t>
  </si>
  <si>
    <t xml:space="preserve">ИКТт    </t>
  </si>
  <si>
    <t>-</t>
  </si>
  <si>
    <t xml:space="preserve">ПКТт    </t>
  </si>
  <si>
    <t xml:space="preserve">СИТСт    </t>
  </si>
  <si>
    <t>Пројектовани капацитет транспортног система на улазним тачкама на транспортни систем (ПКТт)</t>
  </si>
  <si>
    <t>Искоришћени капацитет транспортног  система (ИКТт)</t>
  </si>
  <si>
    <t>Количине ПГ за погон компресора</t>
  </si>
  <si>
    <t>Остала сопствена потрошња ТС</t>
  </si>
  <si>
    <t>2.1.6</t>
  </si>
  <si>
    <t xml:space="preserve">Количина ПГ за излазне тачке у Србији које су повезане на интерконектор </t>
  </si>
  <si>
    <t>3.1</t>
  </si>
  <si>
    <t xml:space="preserve">Количинa ПГ за надокнаду губитака </t>
  </si>
  <si>
    <t>Сопствена потрошња ТС</t>
  </si>
  <si>
    <t>Из СПГ- Банатски двор</t>
  </si>
  <si>
    <t>4.</t>
  </si>
  <si>
    <t>Укупна испорука са губицима на ТС</t>
  </si>
  <si>
    <t xml:space="preserve">   У табели су приказане реализоване вредности закључно са месецом</t>
  </si>
  <si>
    <t>Остали месеци су из последњег плана</t>
  </si>
  <si>
    <t>km</t>
  </si>
  <si>
    <t>Изградња</t>
  </si>
  <si>
    <t>Стављање ван функције</t>
  </si>
  <si>
    <t xml:space="preserve">Замена цеви </t>
  </si>
  <si>
    <t>Промена 
дужине 
гасовода</t>
  </si>
  <si>
    <t>Стање 
 31. децембра</t>
  </si>
  <si>
    <t xml:space="preserve">Изградња </t>
  </si>
  <si>
    <t>Промена дужине гасовода</t>
  </si>
  <si>
    <t xml:space="preserve"> вађење</t>
  </si>
  <si>
    <t>постављање</t>
  </si>
  <si>
    <t>Дужина гасовода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</si>
  <si>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</si>
  <si>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</si>
  <si>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</si>
  <si>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</si>
  <si>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</si>
  <si>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</si>
  <si>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</si>
  <si>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</si>
  <si>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</si>
  <si>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</si>
  <si>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</si>
  <si>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</si>
  <si>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У табели су приказане реализоване вредности закључно са месецом</t>
  </si>
  <si>
    <t>Транспорт природног гаса и управљање транспортним системом</t>
  </si>
  <si>
    <t>СКРАЋЕНИЦЕ</t>
  </si>
  <si>
    <t xml:space="preserve">ЕС -  Енергетски субјекат </t>
  </si>
  <si>
    <t>ТС - Транспортни систем</t>
  </si>
  <si>
    <t>ДС - Дистрибутивни систем</t>
  </si>
  <si>
    <t>ПГ - Природни гас</t>
  </si>
  <si>
    <r>
      <t xml:space="preserve">СИТСт </t>
    </r>
    <r>
      <rPr>
        <sz val="11"/>
        <color indexed="18"/>
        <rFont val="Arial Narrow"/>
        <family val="2"/>
      </rPr>
      <t xml:space="preserve">
(%)</t>
    </r>
  </si>
  <si>
    <r>
      <t>ЗУК</t>
    </r>
    <r>
      <rPr>
        <vertAlign val="subscript"/>
        <sz val="11"/>
        <color indexed="18"/>
        <rFont val="Arial Narrow"/>
        <family val="2"/>
      </rPr>
      <t>Т</t>
    </r>
  </si>
  <si>
    <t>години</t>
  </si>
  <si>
    <t xml:space="preserve">МДП (максималне дневне количине) реализоване у </t>
  </si>
  <si>
    <t xml:space="preserve">     за купце у Србији</t>
  </si>
  <si>
    <r>
      <t xml:space="preserve">     </t>
    </r>
    <r>
      <rPr>
        <sz val="10"/>
        <color indexed="18"/>
        <rFont val="Arial Narrow"/>
        <family val="2"/>
      </rPr>
      <t xml:space="preserve">за прекогранични транспорт </t>
    </r>
  </si>
  <si>
    <t xml:space="preserve">      Годишњи непрекидни капацитет улаз из другог ТС за купце у Србији</t>
  </si>
  <si>
    <t xml:space="preserve">  Годишњи прекидни капацитети улаз из другог ТС за купце у Србији</t>
  </si>
  <si>
    <t xml:space="preserve">  Годишњи непрекидни капацитети улаз из другог ТС за прекогранични транспорт</t>
  </si>
  <si>
    <t xml:space="preserve">      Годишњи прекидни капацитети улаз из другог ТС за прекогранични транспорт</t>
  </si>
  <si>
    <t>1.1.1.</t>
  </si>
  <si>
    <t>1.1.3</t>
  </si>
  <si>
    <t>1.1.4</t>
  </si>
  <si>
    <t xml:space="preserve">      Годишњи непрекидни капацитет улаз из производње</t>
  </si>
  <si>
    <t>Тар.елемент "енергент домаћа потрошња"</t>
  </si>
  <si>
    <t>Тар.елемент "енергент интерконектор"</t>
  </si>
  <si>
    <t xml:space="preserve">     за прекогранични транспорт </t>
  </si>
  <si>
    <t>Збир уговорених непрекидних годишњих капацитета на улазним тачкама у транспортни систем (ЗУКт)</t>
  </si>
  <si>
    <t>Збир уговорених непрекидних годишњих капацитета на улазним тачкама у транспортни систем  (ЗУКт)</t>
  </si>
  <si>
    <r>
      <t>m</t>
    </r>
    <r>
      <rPr>
        <vertAlign val="superscript"/>
        <sz val="11"/>
        <color indexed="18"/>
        <rFont val="Arial Narrow"/>
        <family val="2"/>
      </rPr>
      <t>3</t>
    </r>
    <r>
      <rPr>
        <sz val="11"/>
        <color indexed="18"/>
        <rFont val="Arial Narrow"/>
        <family val="2"/>
      </rPr>
      <t>/h</t>
    </r>
  </si>
  <si>
    <t xml:space="preserve">Степен искоришћености капацитета транспортног система у периоду т (%) </t>
  </si>
  <si>
    <r>
      <t>Пројектовани капацитет ТС на улазним тачкама у ТС  (у складу са подацима на основу којих су издате лиценце) (m</t>
    </r>
    <r>
      <rPr>
        <vertAlign val="superscript"/>
        <sz val="11"/>
        <color indexed="18"/>
        <rFont val="Arial Narrow"/>
        <family val="2"/>
      </rPr>
      <t>3</t>
    </r>
    <r>
      <rPr>
        <sz val="11"/>
        <color indexed="18"/>
        <rFont val="Arial Narrow"/>
        <family val="2"/>
      </rPr>
      <t>/h)</t>
    </r>
  </si>
  <si>
    <t>СПГ - Складиште природног гаса</t>
  </si>
  <si>
    <t xml:space="preserve">     Крајњи купци прикључени на ТС </t>
  </si>
  <si>
    <t xml:space="preserve">  Дистрибутивни системи</t>
  </si>
  <si>
    <t xml:space="preserve">  Други ТС у земљи</t>
  </si>
  <si>
    <t xml:space="preserve"> СПГ Банатски Двор </t>
  </si>
  <si>
    <t xml:space="preserve"> За транспорт произвођачу ПГ испорука на ТС</t>
  </si>
  <si>
    <t>Годишњи прекидни капацитет излаз домаћа потрошња</t>
  </si>
  <si>
    <t>Годишњи непрекидни капацитет излаз домаћа потрошња</t>
  </si>
  <si>
    <t>Стање на дан
 01. јануара</t>
  </si>
  <si>
    <t>Стање 
 на дан 01. јануара</t>
  </si>
  <si>
    <t>2.7</t>
  </si>
  <si>
    <t xml:space="preserve"> стопа губитака у %</t>
  </si>
  <si>
    <t>Промена количина ПГ у гасоводу због промене притиска</t>
  </si>
  <si>
    <t>4.1</t>
  </si>
  <si>
    <t xml:space="preserve">Количине за надокнаду губитака ПГ </t>
  </si>
  <si>
    <t>Фактурисано истицање ПГ</t>
  </si>
  <si>
    <t>5.</t>
  </si>
  <si>
    <t>Оправдана годишња стопа губитака (%)</t>
  </si>
  <si>
    <t>5.1</t>
  </si>
  <si>
    <t>Годишња стопа губитака у %</t>
  </si>
  <si>
    <t>MWh</t>
  </si>
  <si>
    <t>Оправдана количина за надокнаду губитака ПГ (MWh)</t>
  </si>
  <si>
    <r>
      <t>kWh</t>
    </r>
    <r>
      <rPr>
        <sz val="11"/>
        <color indexed="18"/>
        <rFont val="Arial Narrow"/>
        <family val="2"/>
      </rPr>
      <t>/дан</t>
    </r>
  </si>
  <si>
    <r>
      <t>Искоришћени капацитет транспортног система у периоду т  (kWh</t>
    </r>
    <r>
      <rPr>
        <sz val="11"/>
        <color indexed="18"/>
        <rFont val="Arial Narrow"/>
        <family val="2"/>
      </rPr>
      <t>/h)</t>
    </r>
  </si>
  <si>
    <t>kWh/h</t>
  </si>
  <si>
    <t>kWh/дан</t>
  </si>
  <si>
    <t>Збир уговорених непрекидних годишњих капацитета на улазним тачкама у транспортни систем (kWh/дан). До прве расподеле капацитета утврђује се као збир максималних дневних количина природног гаса на улазним тачкама у транспортни систем у години која претходи регулаторном периоду осим ако није другачије уговорено.</t>
  </si>
  <si>
    <t>Енергија ПГ се изражава у MWh, a капацитет у kWh/дан.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</si>
</sst>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0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u val="single"/>
      <sz val="10"/>
      <color indexed="12"/>
      <name val="Arial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sz val="10"/>
      <color indexed="62"/>
      <name val="Arial Narrow"/>
      <family val="2"/>
    </font>
    <font>
      <i/>
      <sz val="11"/>
      <color indexed="62"/>
      <name val="Arial Narrow"/>
      <family val="2"/>
    </font>
    <font>
      <b/>
      <sz val="11"/>
      <color indexed="18"/>
      <name val="Arial Narrow"/>
      <family val="2"/>
    </font>
    <font>
      <sz val="11"/>
      <color indexed="18"/>
      <name val="Arial Narrow"/>
      <family val="2"/>
    </font>
    <font>
      <sz val="10"/>
      <name val="Arial Narrow"/>
      <family val="2"/>
    </font>
    <font>
      <sz val="10"/>
      <color indexed="18"/>
      <name val="Arial"/>
      <family val="2"/>
    </font>
    <font>
      <b/>
      <sz val="12"/>
      <color indexed="18"/>
      <name val="Arial Narrow"/>
      <family val="2"/>
    </font>
    <font>
      <u val="single"/>
      <sz val="10"/>
      <color indexed="18"/>
      <name val="Arial"/>
      <family val="2"/>
    </font>
    <font>
      <i/>
      <sz val="10"/>
      <color indexed="18"/>
      <name val="Arial Narrow"/>
      <family val="2"/>
    </font>
    <font>
      <vertAlign val="superscript"/>
      <sz val="11"/>
      <color indexed="1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62"/>
      <name val="Arial Narrow"/>
      <family val="2"/>
    </font>
    <font>
      <sz val="11"/>
      <color indexed="62"/>
      <name val="Arial Narrow"/>
      <family val="2"/>
    </font>
    <font>
      <sz val="11"/>
      <name val="Arial Narrow"/>
      <family val="2"/>
    </font>
    <font>
      <vertAlign val="subscript"/>
      <sz val="11"/>
      <color indexed="18"/>
      <name val="Arial Narrow"/>
      <family val="2"/>
    </font>
    <font>
      <i/>
      <sz val="11"/>
      <color indexed="1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  <font>
      <b/>
      <sz val="10"/>
      <color rgb="FF000080"/>
      <name val="Arial Narrow"/>
      <family val="2"/>
    </font>
    <font>
      <sz val="10"/>
      <color rgb="FF00008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B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hair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hair"/>
      <top style="hair"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/>
      <right style="thin"/>
      <top style="hair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medium"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medium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/>
      <top/>
      <bottom style="hair"/>
    </border>
    <border>
      <left style="hair"/>
      <right/>
      <top style="medium"/>
      <bottom style="hair"/>
    </border>
    <border>
      <left style="hair"/>
      <right style="hair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thin"/>
      <top style="medium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/>
      <right style="thin"/>
      <top style="medium"/>
      <bottom style="hair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 style="thin"/>
      <bottom style="hair"/>
    </border>
    <border>
      <left style="thin"/>
      <right/>
      <top style="medium"/>
      <bottom style="hair"/>
    </border>
    <border>
      <left style="hair"/>
      <right style="thin"/>
      <top style="hair"/>
      <bottom/>
    </border>
    <border>
      <left/>
      <right/>
      <top style="medium"/>
      <bottom style="medium"/>
    </border>
    <border>
      <left/>
      <right/>
      <top/>
      <bottom style="thin"/>
    </border>
    <border>
      <left style="hair"/>
      <right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/>
      <top/>
      <bottom style="hair"/>
    </border>
    <border>
      <left/>
      <right>
        <color indexed="63"/>
      </right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 style="hair"/>
      <right/>
      <top/>
      <bottom/>
    </border>
    <border>
      <left style="thin"/>
      <right/>
      <top style="hair"/>
      <bottom style="thin"/>
    </border>
    <border>
      <left style="hair"/>
      <right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173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11">
    <xf numFmtId="0" fontId="0" fillId="0" borderId="0" xfId="0" applyAlignment="1">
      <alignment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top"/>
      <protection/>
    </xf>
    <xf numFmtId="49" fontId="6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horizontal="right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top" wrapText="1"/>
      <protection/>
    </xf>
    <xf numFmtId="2" fontId="5" fillId="0" borderId="10" xfId="0" applyNumberFormat="1" applyFont="1" applyFill="1" applyBorder="1" applyAlignment="1" applyProtection="1">
      <alignment horizontal="left" vertical="center" indent="1"/>
      <protection/>
    </xf>
    <xf numFmtId="3" fontId="5" fillId="33" borderId="0" xfId="0" applyNumberFormat="1" applyFont="1" applyFill="1" applyAlignment="1" applyProtection="1">
      <alignment vertical="center"/>
      <protection/>
    </xf>
    <xf numFmtId="2" fontId="4" fillId="0" borderId="11" xfId="0" applyNumberFormat="1" applyFont="1" applyBorder="1" applyAlignment="1" applyProtection="1">
      <alignment horizontal="center" vertical="center" wrapText="1"/>
      <protection/>
    </xf>
    <xf numFmtId="2" fontId="5" fillId="0" borderId="12" xfId="0" applyNumberFormat="1" applyFont="1" applyBorder="1" applyAlignment="1" applyProtection="1">
      <alignment horizontal="center" vertical="center"/>
      <protection/>
    </xf>
    <xf numFmtId="2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14" fontId="5" fillId="0" borderId="0" xfId="0" applyNumberFormat="1" applyFont="1" applyFill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2" fontId="4" fillId="0" borderId="18" xfId="0" applyNumberFormat="1" applyFont="1" applyBorder="1" applyAlignment="1" applyProtection="1">
      <alignment horizontal="center" vertical="center" wrapText="1"/>
      <protection/>
    </xf>
    <xf numFmtId="2" fontId="5" fillId="0" borderId="19" xfId="0" applyNumberFormat="1" applyFont="1" applyBorder="1" applyAlignment="1" applyProtection="1">
      <alignment horizontal="center" vertical="center"/>
      <protection/>
    </xf>
    <xf numFmtId="2" fontId="5" fillId="0" borderId="20" xfId="0" applyNumberFormat="1" applyFont="1" applyBorder="1" applyAlignment="1" applyProtection="1">
      <alignment horizontal="center" vertical="center"/>
      <protection/>
    </xf>
    <xf numFmtId="2" fontId="5" fillId="0" borderId="15" xfId="0" applyNumberFormat="1" applyFont="1" applyBorder="1" applyAlignment="1" applyProtection="1">
      <alignment horizontal="right" vertical="center" wrapText="1"/>
      <protection/>
    </xf>
    <xf numFmtId="2" fontId="5" fillId="0" borderId="21" xfId="0" applyNumberFormat="1" applyFont="1" applyBorder="1" applyAlignment="1" applyProtection="1">
      <alignment horizontal="right" vertical="center" wrapText="1"/>
      <protection/>
    </xf>
    <xf numFmtId="1" fontId="5" fillId="0" borderId="21" xfId="0" applyNumberFormat="1" applyFont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Border="1" applyAlignment="1" applyProtection="1">
      <alignment horizontal="center" vertical="center"/>
      <protection/>
    </xf>
    <xf numFmtId="0" fontId="5" fillId="0" borderId="25" xfId="0" applyNumberFormat="1" applyFont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left" vertical="center" indent="1"/>
      <protection/>
    </xf>
    <xf numFmtId="3" fontId="5" fillId="0" borderId="27" xfId="0" applyNumberFormat="1" applyFont="1" applyFill="1" applyBorder="1" applyAlignment="1" applyProtection="1">
      <alignment horizontal="left" vertical="center" indent="1"/>
      <protection/>
    </xf>
    <xf numFmtId="3" fontId="5" fillId="0" borderId="28" xfId="0" applyNumberFormat="1" applyFont="1" applyFill="1" applyBorder="1" applyAlignment="1" applyProtection="1">
      <alignment horizontal="left" vertical="center" indent="1"/>
      <protection/>
    </xf>
    <xf numFmtId="3" fontId="5" fillId="0" borderId="18" xfId="0" applyNumberFormat="1" applyFont="1" applyFill="1" applyBorder="1" applyAlignment="1" applyProtection="1">
      <alignment horizontal="center" vertical="center"/>
      <protection/>
    </xf>
    <xf numFmtId="3" fontId="5" fillId="0" borderId="29" xfId="0" applyNumberFormat="1" applyFont="1" applyFill="1" applyBorder="1" applyAlignment="1" applyProtection="1">
      <alignment horizontal="center" vertical="center"/>
      <protection/>
    </xf>
    <xf numFmtId="3" fontId="5" fillId="0" borderId="30" xfId="0" applyNumberFormat="1" applyFont="1" applyFill="1" applyBorder="1" applyAlignment="1" applyProtection="1">
      <alignment horizontal="center" vertical="center"/>
      <protection/>
    </xf>
    <xf numFmtId="3" fontId="5" fillId="0" borderId="31" xfId="0" applyNumberFormat="1" applyFont="1" applyFill="1" applyBorder="1" applyAlignment="1" applyProtection="1">
      <alignment horizontal="center" vertical="center"/>
      <protection/>
    </xf>
    <xf numFmtId="3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left" vertical="center" inden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27" xfId="0" applyNumberFormat="1" applyFont="1" applyFill="1" applyBorder="1" applyAlignment="1" applyProtection="1">
      <alignment horizontal="left" vertical="center" indent="2"/>
      <protection/>
    </xf>
    <xf numFmtId="3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indent="1"/>
      <protection/>
    </xf>
    <xf numFmtId="49" fontId="5" fillId="0" borderId="32" xfId="0" applyNumberFormat="1" applyFont="1" applyBorder="1" applyAlignment="1" applyProtection="1">
      <alignment horizontal="left" vertical="center" indent="1"/>
      <protection/>
    </xf>
    <xf numFmtId="2" fontId="5" fillId="0" borderId="32" xfId="0" applyNumberFormat="1" applyFont="1" applyFill="1" applyBorder="1" applyAlignment="1" applyProtection="1">
      <alignment horizontal="left" vertical="center" indent="2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2" fontId="4" fillId="0" borderId="0" xfId="0" applyNumberFormat="1" applyFont="1" applyAlignment="1" applyProtection="1">
      <alignment horizontal="left" vertical="center"/>
      <protection/>
    </xf>
    <xf numFmtId="2" fontId="8" fillId="0" borderId="27" xfId="0" applyNumberFormat="1" applyFont="1" applyBorder="1" applyAlignment="1" applyProtection="1">
      <alignment horizontal="left" vertical="center"/>
      <protection/>
    </xf>
    <xf numFmtId="3" fontId="5" fillId="0" borderId="33" xfId="0" applyNumberFormat="1" applyFont="1" applyBorder="1" applyAlignment="1" applyProtection="1">
      <alignment horizontal="right" vertical="center"/>
      <protection/>
    </xf>
    <xf numFmtId="3" fontId="5" fillId="0" borderId="34" xfId="0" applyNumberFormat="1" applyFont="1" applyBorder="1" applyAlignment="1" applyProtection="1">
      <alignment horizontal="right" vertical="center"/>
      <protection/>
    </xf>
    <xf numFmtId="3" fontId="5" fillId="0" borderId="35" xfId="0" applyNumberFormat="1" applyFont="1" applyBorder="1" applyAlignment="1" applyProtection="1">
      <alignment horizontal="right" vertical="center"/>
      <protection/>
    </xf>
    <xf numFmtId="3" fontId="4" fillId="0" borderId="27" xfId="0" applyNumberFormat="1" applyFont="1" applyBorder="1" applyAlignment="1" applyProtection="1">
      <alignment horizontal="right" vertical="center"/>
      <protection/>
    </xf>
    <xf numFmtId="3" fontId="5" fillId="0" borderId="27" xfId="0" applyNumberFormat="1" applyFont="1" applyBorder="1" applyAlignment="1" applyProtection="1">
      <alignment horizontal="right" vertical="center"/>
      <protection/>
    </xf>
    <xf numFmtId="3" fontId="5" fillId="0" borderId="28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2" fontId="8" fillId="0" borderId="18" xfId="0" applyNumberFormat="1" applyFont="1" applyBorder="1" applyAlignment="1" applyProtection="1">
      <alignment horizontal="left" vertical="center"/>
      <protection/>
    </xf>
    <xf numFmtId="3" fontId="5" fillId="0" borderId="36" xfId="0" applyNumberFormat="1" applyFont="1" applyBorder="1" applyAlignment="1" applyProtection="1">
      <alignment horizontal="right" vertical="center"/>
      <protection/>
    </xf>
    <xf numFmtId="3" fontId="5" fillId="0" borderId="37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14" fillId="33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top" wrapText="1"/>
      <protection/>
    </xf>
    <xf numFmtId="0" fontId="5" fillId="33" borderId="0" xfId="0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center"/>
      <protection/>
    </xf>
    <xf numFmtId="49" fontId="9" fillId="33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3" borderId="38" xfId="0" applyFont="1" applyFill="1" applyBorder="1" applyAlignment="1" applyProtection="1">
      <alignment vertical="center"/>
      <protection/>
    </xf>
    <xf numFmtId="49" fontId="5" fillId="33" borderId="0" xfId="0" applyNumberFormat="1" applyFont="1" applyFill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20" xfId="0" applyNumberFormat="1" applyFont="1" applyBorder="1" applyAlignment="1" applyProtection="1">
      <alignment horizontal="center" vertical="center"/>
      <protection/>
    </xf>
    <xf numFmtId="49" fontId="5" fillId="0" borderId="37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6" xfId="0" applyNumberFormat="1" applyFont="1" applyBorder="1" applyAlignment="1" applyProtection="1">
      <alignment horizontal="center" vertical="center"/>
      <protection/>
    </xf>
    <xf numFmtId="49" fontId="5" fillId="0" borderId="39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vertical="top"/>
      <protection/>
    </xf>
    <xf numFmtId="49" fontId="7" fillId="33" borderId="0" xfId="0" applyNumberFormat="1" applyFont="1" applyFill="1" applyAlignment="1" applyProtection="1">
      <alignment horizontal="left"/>
      <protection/>
    </xf>
    <xf numFmtId="3" fontId="4" fillId="0" borderId="27" xfId="0" applyNumberFormat="1" applyFont="1" applyFill="1" applyBorder="1" applyAlignment="1" applyProtection="1">
      <alignment horizontal="left" vertical="center" indent="1"/>
      <protection/>
    </xf>
    <xf numFmtId="3" fontId="4" fillId="0" borderId="18" xfId="0" applyNumberFormat="1" applyFont="1" applyBorder="1" applyAlignment="1" applyProtection="1">
      <alignment horizontal="right" vertical="center"/>
      <protection/>
    </xf>
    <xf numFmtId="2" fontId="5" fillId="0" borderId="15" xfId="0" applyNumberFormat="1" applyFont="1" applyFill="1" applyBorder="1" applyAlignment="1" applyProtection="1">
      <alignment horizontal="left" vertical="center" indent="1"/>
      <protection/>
    </xf>
    <xf numFmtId="3" fontId="5" fillId="0" borderId="15" xfId="0" applyNumberFormat="1" applyFont="1" applyFill="1" applyBorder="1" applyAlignment="1" applyProtection="1">
      <alignment horizontal="left" vertical="center" indent="1"/>
      <protection/>
    </xf>
    <xf numFmtId="49" fontId="5" fillId="0" borderId="28" xfId="0" applyNumberFormat="1" applyFont="1" applyBorder="1" applyAlignment="1" applyProtection="1">
      <alignment horizontal="left" vertical="center" indent="1"/>
      <protection/>
    </xf>
    <xf numFmtId="49" fontId="5" fillId="0" borderId="18" xfId="0" applyNumberFormat="1" applyFont="1" applyBorder="1" applyAlignment="1" applyProtection="1">
      <alignment horizontal="left" vertical="center" indent="1"/>
      <protection/>
    </xf>
    <xf numFmtId="2" fontId="5" fillId="0" borderId="18" xfId="0" applyNumberFormat="1" applyFont="1" applyFill="1" applyBorder="1" applyAlignment="1" applyProtection="1">
      <alignment horizontal="left" vertical="center" wrapText="1"/>
      <protection/>
    </xf>
    <xf numFmtId="3" fontId="5" fillId="0" borderId="18" xfId="0" applyNumberFormat="1" applyFont="1" applyBorder="1" applyAlignment="1" applyProtection="1">
      <alignment horizontal="center" vertical="center" wrapText="1"/>
      <protection/>
    </xf>
    <xf numFmtId="3" fontId="4" fillId="0" borderId="40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 applyProtection="1">
      <alignment horizontal="center" vertical="center"/>
      <protection/>
    </xf>
    <xf numFmtId="2" fontId="8" fillId="0" borderId="42" xfId="0" applyNumberFormat="1" applyFont="1" applyBorder="1" applyAlignment="1" applyProtection="1">
      <alignment horizontal="left" vertical="center"/>
      <protection/>
    </xf>
    <xf numFmtId="3" fontId="5" fillId="0" borderId="43" xfId="0" applyNumberFormat="1" applyFont="1" applyFill="1" applyBorder="1" applyAlignment="1" applyProtection="1">
      <alignment horizontal="right" vertical="center"/>
      <protection/>
    </xf>
    <xf numFmtId="3" fontId="5" fillId="0" borderId="44" xfId="0" applyNumberFormat="1" applyFont="1" applyFill="1" applyBorder="1" applyAlignment="1" applyProtection="1">
      <alignment horizontal="right" vertical="center"/>
      <protection/>
    </xf>
    <xf numFmtId="3" fontId="5" fillId="0" borderId="45" xfId="0" applyNumberFormat="1" applyFont="1" applyFill="1" applyBorder="1" applyAlignment="1" applyProtection="1">
      <alignment horizontal="left" vertical="center" indent="1"/>
      <protection/>
    </xf>
    <xf numFmtId="3" fontId="5" fillId="0" borderId="46" xfId="0" applyNumberFormat="1" applyFont="1" applyBorder="1" applyAlignment="1" applyProtection="1">
      <alignment horizontal="center" vertical="center" wrapText="1"/>
      <protection/>
    </xf>
    <xf numFmtId="3" fontId="5" fillId="0" borderId="19" xfId="0" applyNumberFormat="1" applyFont="1" applyBorder="1" applyAlignment="1" applyProtection="1">
      <alignment horizontal="center" vertical="center" wrapText="1"/>
      <protection/>
    </xf>
    <xf numFmtId="3" fontId="5" fillId="0" borderId="47" xfId="0" applyNumberFormat="1" applyFont="1" applyBorder="1" applyAlignment="1" applyProtection="1">
      <alignment horizontal="center" vertical="center" wrapText="1"/>
      <protection/>
    </xf>
    <xf numFmtId="3" fontId="5" fillId="0" borderId="48" xfId="0" applyNumberFormat="1" applyFont="1" applyBorder="1" applyAlignment="1" applyProtection="1">
      <alignment horizontal="center" vertical="center" wrapText="1"/>
      <protection/>
    </xf>
    <xf numFmtId="3" fontId="5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49" fontId="4" fillId="0" borderId="42" xfId="0" applyNumberFormat="1" applyFont="1" applyBorder="1" applyAlignment="1" applyProtection="1">
      <alignment horizontal="left" vertical="center" indent="1"/>
      <protection/>
    </xf>
    <xf numFmtId="49" fontId="5" fillId="0" borderId="45" xfId="0" applyNumberFormat="1" applyFont="1" applyBorder="1" applyAlignment="1" applyProtection="1">
      <alignment horizontal="left" vertical="center" indent="1"/>
      <protection/>
    </xf>
    <xf numFmtId="3" fontId="5" fillId="0" borderId="50" xfId="0" applyNumberFormat="1" applyFont="1" applyFill="1" applyBorder="1" applyAlignment="1" applyProtection="1">
      <alignment horizontal="center" vertical="center"/>
      <protection/>
    </xf>
    <xf numFmtId="3" fontId="5" fillId="0" borderId="51" xfId="0" applyNumberFormat="1" applyFont="1" applyFill="1" applyBorder="1" applyAlignment="1" applyProtection="1">
      <alignment horizontal="center" vertical="center"/>
      <protection/>
    </xf>
    <xf numFmtId="3" fontId="5" fillId="0" borderId="52" xfId="0" applyNumberFormat="1" applyFont="1" applyFill="1" applyBorder="1" applyAlignment="1" applyProtection="1">
      <alignment horizontal="center" vertical="center"/>
      <protection/>
    </xf>
    <xf numFmtId="3" fontId="5" fillId="0" borderId="53" xfId="0" applyNumberFormat="1" applyFont="1" applyFill="1" applyBorder="1" applyAlignment="1" applyProtection="1">
      <alignment horizontal="center" vertical="center"/>
      <protection/>
    </xf>
    <xf numFmtId="3" fontId="5" fillId="0" borderId="16" xfId="0" applyNumberFormat="1" applyFont="1" applyFill="1" applyBorder="1" applyAlignment="1" applyProtection="1">
      <alignment horizontal="center" vertical="center"/>
      <protection/>
    </xf>
    <xf numFmtId="3" fontId="5" fillId="0" borderId="33" xfId="0" applyNumberFormat="1" applyFont="1" applyFill="1" applyBorder="1" applyAlignment="1" applyProtection="1">
      <alignment horizontal="center" vertical="center"/>
      <protection/>
    </xf>
    <xf numFmtId="3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34" xfId="0" applyNumberFormat="1" applyFont="1" applyFill="1" applyBorder="1" applyAlignment="1" applyProtection="1">
      <alignment horizontal="center" vertical="center"/>
      <protection/>
    </xf>
    <xf numFmtId="3" fontId="5" fillId="0" borderId="37" xfId="0" applyNumberFormat="1" applyFont="1" applyFill="1" applyBorder="1" applyAlignment="1" applyProtection="1">
      <alignment horizontal="center" vertical="center"/>
      <protection/>
    </xf>
    <xf numFmtId="3" fontId="4" fillId="0" borderId="44" xfId="0" applyNumberFormat="1" applyFont="1" applyFill="1" applyBorder="1" applyAlignment="1" applyProtection="1">
      <alignment horizontal="center" vertical="center"/>
      <protection/>
    </xf>
    <xf numFmtId="3" fontId="4" fillId="0" borderId="54" xfId="0" applyNumberFormat="1" applyFont="1" applyFill="1" applyBorder="1" applyAlignment="1" applyProtection="1">
      <alignment horizontal="center" vertical="center"/>
      <protection/>
    </xf>
    <xf numFmtId="3" fontId="4" fillId="0" borderId="42" xfId="0" applyNumberFormat="1" applyFont="1" applyFill="1" applyBorder="1" applyAlignment="1" applyProtection="1">
      <alignment horizontal="left" vertical="center" indent="1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4" fontId="10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3" fontId="5" fillId="0" borderId="30" xfId="0" applyNumberFormat="1" applyFont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5" fillId="0" borderId="32" xfId="0" applyNumberFormat="1" applyFont="1" applyBorder="1" applyAlignment="1" applyProtection="1">
      <alignment horizontal="center" vertical="center"/>
      <protection/>
    </xf>
    <xf numFmtId="2" fontId="5" fillId="0" borderId="32" xfId="0" applyNumberFormat="1" applyFont="1" applyFill="1" applyBorder="1" applyAlignment="1" applyProtection="1">
      <alignment horizontal="left" vertical="center" indent="1"/>
      <protection/>
    </xf>
    <xf numFmtId="3" fontId="5" fillId="0" borderId="55" xfId="0" applyNumberFormat="1" applyFont="1" applyBorder="1" applyAlignment="1" applyProtection="1">
      <alignment horizontal="right" vertical="center"/>
      <protection/>
    </xf>
    <xf numFmtId="2" fontId="5" fillId="0" borderId="45" xfId="0" applyNumberFormat="1" applyFont="1" applyFill="1" applyBorder="1" applyAlignment="1" applyProtection="1">
      <alignment horizontal="left" vertical="center" indent="1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3" fontId="5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top"/>
      <protection/>
    </xf>
    <xf numFmtId="3" fontId="5" fillId="0" borderId="19" xfId="0" applyNumberFormat="1" applyFont="1" applyFill="1" applyBorder="1" applyAlignment="1" applyProtection="1">
      <alignment horizontal="right" vertical="center"/>
      <protection/>
    </xf>
    <xf numFmtId="3" fontId="5" fillId="0" borderId="47" xfId="0" applyNumberFormat="1" applyFont="1" applyFill="1" applyBorder="1" applyAlignment="1" applyProtection="1">
      <alignment horizontal="right" vertical="center"/>
      <protection/>
    </xf>
    <xf numFmtId="3" fontId="5" fillId="0" borderId="49" xfId="0" applyNumberFormat="1" applyFont="1" applyFill="1" applyBorder="1" applyAlignment="1" applyProtection="1">
      <alignment horizontal="right" vertical="center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3" fontId="5" fillId="7" borderId="57" xfId="0" applyNumberFormat="1" applyFont="1" applyFill="1" applyBorder="1" applyAlignment="1" applyProtection="1">
      <alignment horizontal="right" vertical="center"/>
      <protection/>
    </xf>
    <xf numFmtId="3" fontId="4" fillId="7" borderId="57" xfId="0" applyNumberFormat="1" applyFont="1" applyFill="1" applyBorder="1" applyAlignment="1" applyProtection="1">
      <alignment horizontal="right" vertical="center"/>
      <protection/>
    </xf>
    <xf numFmtId="3" fontId="5" fillId="0" borderId="58" xfId="0" applyNumberFormat="1" applyFont="1" applyFill="1" applyBorder="1" applyAlignment="1" applyProtection="1">
      <alignment horizontal="right" vertical="center"/>
      <protection/>
    </xf>
    <xf numFmtId="3" fontId="5" fillId="32" borderId="33" xfId="0" applyNumberFormat="1" applyFont="1" applyFill="1" applyBorder="1" applyAlignment="1" applyProtection="1">
      <alignment horizontal="right" vertical="center"/>
      <protection locked="0"/>
    </xf>
    <xf numFmtId="3" fontId="5" fillId="32" borderId="35" xfId="0" applyNumberFormat="1" applyFont="1" applyFill="1" applyBorder="1" applyAlignment="1" applyProtection="1">
      <alignment horizontal="right" vertical="center"/>
      <protection locked="0"/>
    </xf>
    <xf numFmtId="3" fontId="5" fillId="32" borderId="34" xfId="0" applyNumberFormat="1" applyFont="1" applyFill="1" applyBorder="1" applyAlignment="1" applyProtection="1">
      <alignment horizontal="right" vertical="center"/>
      <protection locked="0"/>
    </xf>
    <xf numFmtId="3" fontId="5" fillId="32" borderId="59" xfId="0" applyNumberFormat="1" applyFont="1" applyFill="1" applyBorder="1" applyAlignment="1" applyProtection="1">
      <alignment horizontal="right" vertical="center"/>
      <protection locked="0"/>
    </xf>
    <xf numFmtId="3" fontId="5" fillId="32" borderId="53" xfId="0" applyNumberFormat="1" applyFont="1" applyFill="1" applyBorder="1" applyAlignment="1" applyProtection="1">
      <alignment horizontal="right" vertical="center"/>
      <protection locked="0"/>
    </xf>
    <xf numFmtId="3" fontId="5" fillId="32" borderId="60" xfId="0" applyNumberFormat="1" applyFont="1" applyFill="1" applyBorder="1" applyAlignment="1" applyProtection="1">
      <alignment horizontal="right" vertical="center"/>
      <protection locked="0"/>
    </xf>
    <xf numFmtId="3" fontId="5" fillId="32" borderId="61" xfId="0" applyNumberFormat="1" applyFont="1" applyFill="1" applyBorder="1" applyAlignment="1" applyProtection="1">
      <alignment horizontal="right" vertical="center"/>
      <protection locked="0"/>
    </xf>
    <xf numFmtId="3" fontId="5" fillId="32" borderId="51" xfId="0" applyNumberFormat="1" applyFont="1" applyFill="1" applyBorder="1" applyAlignment="1" applyProtection="1">
      <alignment horizontal="right" vertical="center"/>
      <protection locked="0"/>
    </xf>
    <xf numFmtId="3" fontId="5" fillId="32" borderId="62" xfId="0" applyNumberFormat="1" applyFont="1" applyFill="1" applyBorder="1" applyAlignment="1" applyProtection="1">
      <alignment horizontal="right" vertical="center"/>
      <protection locked="0"/>
    </xf>
    <xf numFmtId="3" fontId="5" fillId="32" borderId="63" xfId="0" applyNumberFormat="1" applyFont="1" applyFill="1" applyBorder="1" applyAlignment="1" applyProtection="1">
      <alignment horizontal="right" vertical="center"/>
      <protection locked="0"/>
    </xf>
    <xf numFmtId="3" fontId="5" fillId="32" borderId="64" xfId="0" applyNumberFormat="1" applyFont="1" applyFill="1" applyBorder="1" applyAlignment="1" applyProtection="1">
      <alignment horizontal="right" vertical="center"/>
      <protection locked="0"/>
    </xf>
    <xf numFmtId="3" fontId="5" fillId="32" borderId="65" xfId="0" applyNumberFormat="1" applyFont="1" applyFill="1" applyBorder="1" applyAlignment="1" applyProtection="1">
      <alignment horizontal="right" vertical="center"/>
      <protection locked="0"/>
    </xf>
    <xf numFmtId="3" fontId="5" fillId="32" borderId="39" xfId="0" applyNumberFormat="1" applyFont="1" applyFill="1" applyBorder="1" applyAlignment="1" applyProtection="1">
      <alignment horizontal="right" vertical="center"/>
      <protection locked="0"/>
    </xf>
    <xf numFmtId="3" fontId="5" fillId="32" borderId="43" xfId="0" applyNumberFormat="1" applyFont="1" applyFill="1" applyBorder="1" applyAlignment="1" applyProtection="1">
      <alignment horizontal="right" vertical="center"/>
      <protection locked="0"/>
    </xf>
    <xf numFmtId="3" fontId="5" fillId="32" borderId="44" xfId="0" applyNumberFormat="1" applyFont="1" applyFill="1" applyBorder="1" applyAlignment="1" applyProtection="1">
      <alignment horizontal="right" vertical="center"/>
      <protection locked="0"/>
    </xf>
    <xf numFmtId="3" fontId="5" fillId="32" borderId="54" xfId="0" applyNumberFormat="1" applyFont="1" applyFill="1" applyBorder="1" applyAlignment="1" applyProtection="1">
      <alignment horizontal="right" vertical="center"/>
      <protection locked="0"/>
    </xf>
    <xf numFmtId="3" fontId="5" fillId="32" borderId="58" xfId="0" applyNumberFormat="1" applyFont="1" applyFill="1" applyBorder="1" applyAlignment="1" applyProtection="1">
      <alignment horizontal="right" vertical="center"/>
      <protection locked="0"/>
    </xf>
    <xf numFmtId="3" fontId="5" fillId="32" borderId="66" xfId="0" applyNumberFormat="1" applyFont="1" applyFill="1" applyBorder="1" applyAlignment="1" applyProtection="1">
      <alignment horizontal="right" vertical="center"/>
      <protection locked="0"/>
    </xf>
    <xf numFmtId="3" fontId="5" fillId="32" borderId="67" xfId="0" applyNumberFormat="1" applyFont="1" applyFill="1" applyBorder="1" applyAlignment="1" applyProtection="1">
      <alignment horizontal="right" vertical="center"/>
      <protection locked="0"/>
    </xf>
    <xf numFmtId="3" fontId="5" fillId="32" borderId="68" xfId="0" applyNumberFormat="1" applyFont="1" applyFill="1" applyBorder="1" applyAlignment="1" applyProtection="1">
      <alignment horizontal="right" vertical="center"/>
      <protection locked="0"/>
    </xf>
    <xf numFmtId="3" fontId="5" fillId="32" borderId="69" xfId="0" applyNumberFormat="1" applyFont="1" applyFill="1" applyBorder="1" applyAlignment="1" applyProtection="1">
      <alignment horizontal="right" vertical="center"/>
      <protection locked="0"/>
    </xf>
    <xf numFmtId="3" fontId="5" fillId="32" borderId="70" xfId="0" applyNumberFormat="1" applyFont="1" applyFill="1" applyBorder="1" applyAlignment="1" applyProtection="1">
      <alignment horizontal="right" vertical="center"/>
      <protection locked="0"/>
    </xf>
    <xf numFmtId="3" fontId="5" fillId="32" borderId="71" xfId="0" applyNumberFormat="1" applyFont="1" applyFill="1" applyBorder="1" applyAlignment="1" applyProtection="1">
      <alignment horizontal="right" vertical="center"/>
      <protection locked="0"/>
    </xf>
    <xf numFmtId="3" fontId="5" fillId="32" borderId="25" xfId="0" applyNumberFormat="1" applyFont="1" applyFill="1" applyBorder="1" applyAlignment="1" applyProtection="1">
      <alignment horizontal="right" vertical="center"/>
      <protection locked="0"/>
    </xf>
    <xf numFmtId="3" fontId="5" fillId="32" borderId="72" xfId="0" applyNumberFormat="1" applyFont="1" applyFill="1" applyBorder="1" applyAlignment="1" applyProtection="1">
      <alignment horizontal="right" vertical="center"/>
      <protection locked="0"/>
    </xf>
    <xf numFmtId="3" fontId="5" fillId="32" borderId="55" xfId="0" applyNumberFormat="1" applyFont="1" applyFill="1" applyBorder="1" applyAlignment="1" applyProtection="1">
      <alignment horizontal="right" vertical="center"/>
      <protection locked="0"/>
    </xf>
    <xf numFmtId="3" fontId="5" fillId="32" borderId="45" xfId="0" applyNumberFormat="1" applyFont="1" applyFill="1" applyBorder="1" applyAlignment="1" applyProtection="1">
      <alignment horizontal="center" vertical="center" wrapText="1"/>
      <protection locked="0"/>
    </xf>
    <xf numFmtId="3" fontId="5" fillId="32" borderId="50" xfId="0" applyNumberFormat="1" applyFont="1" applyFill="1" applyBorder="1" applyAlignment="1" applyProtection="1">
      <alignment horizontal="center" vertical="center"/>
      <protection locked="0"/>
    </xf>
    <xf numFmtId="3" fontId="5" fillId="32" borderId="53" xfId="0" applyNumberFormat="1" applyFont="1" applyFill="1" applyBorder="1" applyAlignment="1" applyProtection="1">
      <alignment horizontal="center" vertical="center"/>
      <protection locked="0"/>
    </xf>
    <xf numFmtId="3" fontId="5" fillId="32" borderId="51" xfId="0" applyNumberFormat="1" applyFont="1" applyFill="1" applyBorder="1" applyAlignment="1" applyProtection="1">
      <alignment horizontal="center" vertical="center"/>
      <protection locked="0"/>
    </xf>
    <xf numFmtId="3" fontId="5" fillId="32" borderId="73" xfId="0" applyNumberFormat="1" applyFont="1" applyFill="1" applyBorder="1" applyAlignment="1" applyProtection="1">
      <alignment horizontal="center" vertical="center"/>
      <protection locked="0"/>
    </xf>
    <xf numFmtId="3" fontId="5" fillId="32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32" borderId="67" xfId="0" applyNumberFormat="1" applyFont="1" applyFill="1" applyBorder="1" applyAlignment="1" applyProtection="1">
      <alignment horizontal="center" vertical="center"/>
      <protection locked="0"/>
    </xf>
    <xf numFmtId="3" fontId="5" fillId="32" borderId="68" xfId="0" applyNumberFormat="1" applyFont="1" applyFill="1" applyBorder="1" applyAlignment="1" applyProtection="1">
      <alignment horizontal="center" vertical="center"/>
      <protection locked="0"/>
    </xf>
    <xf numFmtId="3" fontId="5" fillId="32" borderId="69" xfId="0" applyNumberFormat="1" applyFont="1" applyFill="1" applyBorder="1" applyAlignment="1" applyProtection="1">
      <alignment horizontal="center" vertical="center"/>
      <protection locked="0"/>
    </xf>
    <xf numFmtId="3" fontId="5" fillId="32" borderId="16" xfId="0" applyNumberFormat="1" applyFont="1" applyFill="1" applyBorder="1" applyAlignment="1" applyProtection="1">
      <alignment horizontal="center" vertical="center"/>
      <protection locked="0"/>
    </xf>
    <xf numFmtId="3" fontId="5" fillId="32" borderId="27" xfId="0" applyNumberFormat="1" applyFont="1" applyFill="1" applyBorder="1" applyAlignment="1" applyProtection="1">
      <alignment horizontal="center" vertical="center"/>
      <protection locked="0"/>
    </xf>
    <xf numFmtId="3" fontId="5" fillId="32" borderId="74" xfId="0" applyNumberFormat="1" applyFont="1" applyFill="1" applyBorder="1" applyAlignment="1" applyProtection="1">
      <alignment horizontal="center" vertical="center"/>
      <protection locked="0"/>
    </xf>
    <xf numFmtId="3" fontId="5" fillId="32" borderId="61" xfId="0" applyNumberFormat="1" applyFont="1" applyFill="1" applyBorder="1" applyAlignment="1" applyProtection="1">
      <alignment horizontal="center" vertical="center"/>
      <protection locked="0"/>
    </xf>
    <xf numFmtId="3" fontId="5" fillId="32" borderId="75" xfId="0" applyNumberFormat="1" applyFont="1" applyFill="1" applyBorder="1" applyAlignment="1" applyProtection="1">
      <alignment horizontal="center" vertical="center"/>
      <protection locked="0"/>
    </xf>
    <xf numFmtId="3" fontId="5" fillId="32" borderId="36" xfId="0" applyNumberFormat="1" applyFont="1" applyFill="1" applyBorder="1" applyAlignment="1" applyProtection="1">
      <alignment horizontal="center" vertical="center"/>
      <protection locked="0"/>
    </xf>
    <xf numFmtId="3" fontId="5" fillId="32" borderId="33" xfId="0" applyNumberFormat="1" applyFont="1" applyFill="1" applyBorder="1" applyAlignment="1" applyProtection="1">
      <alignment horizontal="center" vertical="center"/>
      <protection locked="0"/>
    </xf>
    <xf numFmtId="3" fontId="5" fillId="32" borderId="34" xfId="0" applyNumberFormat="1" applyFont="1" applyFill="1" applyBorder="1" applyAlignment="1" applyProtection="1">
      <alignment horizontal="center" vertical="center"/>
      <protection locked="0"/>
    </xf>
    <xf numFmtId="3" fontId="5" fillId="32" borderId="35" xfId="0" applyNumberFormat="1" applyFont="1" applyFill="1" applyBorder="1" applyAlignment="1" applyProtection="1">
      <alignment horizontal="center" vertical="center"/>
      <protection locked="0"/>
    </xf>
    <xf numFmtId="3" fontId="5" fillId="32" borderId="37" xfId="0" applyNumberFormat="1" applyFont="1" applyFill="1" applyBorder="1" applyAlignment="1" applyProtection="1">
      <alignment horizontal="center" vertical="center"/>
      <protection locked="0"/>
    </xf>
    <xf numFmtId="3" fontId="5" fillId="32" borderId="10" xfId="0" applyNumberFormat="1" applyFont="1" applyFill="1" applyBorder="1" applyAlignment="1" applyProtection="1">
      <alignment horizontal="center" vertical="center"/>
      <protection locked="0"/>
    </xf>
    <xf numFmtId="3" fontId="5" fillId="32" borderId="63" xfId="0" applyNumberFormat="1" applyFont="1" applyFill="1" applyBorder="1" applyAlignment="1" applyProtection="1">
      <alignment horizontal="center" vertical="center"/>
      <protection locked="0"/>
    </xf>
    <xf numFmtId="3" fontId="5" fillId="32" borderId="64" xfId="0" applyNumberFormat="1" applyFont="1" applyFill="1" applyBorder="1" applyAlignment="1" applyProtection="1">
      <alignment horizontal="center" vertical="center"/>
      <protection locked="0"/>
    </xf>
    <xf numFmtId="3" fontId="5" fillId="32" borderId="65" xfId="0" applyNumberFormat="1" applyFont="1" applyFill="1" applyBorder="1" applyAlignment="1" applyProtection="1">
      <alignment horizontal="center" vertical="center"/>
      <protection locked="0"/>
    </xf>
    <xf numFmtId="3" fontId="5" fillId="32" borderId="39" xfId="0" applyNumberFormat="1" applyFont="1" applyFill="1" applyBorder="1" applyAlignment="1" applyProtection="1">
      <alignment horizontal="center" vertical="center"/>
      <protection locked="0"/>
    </xf>
    <xf numFmtId="3" fontId="5" fillId="32" borderId="73" xfId="0" applyNumberFormat="1" applyFont="1" applyFill="1" applyBorder="1" applyAlignment="1" applyProtection="1">
      <alignment horizontal="center" vertical="center"/>
      <protection locked="0"/>
    </xf>
    <xf numFmtId="3" fontId="5" fillId="32" borderId="51" xfId="0" applyNumberFormat="1" applyFont="1" applyFill="1" applyBorder="1" applyAlignment="1" applyProtection="1">
      <alignment horizontal="center" vertical="center"/>
      <protection locked="0"/>
    </xf>
    <xf numFmtId="3" fontId="5" fillId="32" borderId="53" xfId="0" applyNumberFormat="1" applyFont="1" applyFill="1" applyBorder="1" applyAlignment="1" applyProtection="1">
      <alignment horizontal="center" vertical="center"/>
      <protection locked="0"/>
    </xf>
    <xf numFmtId="3" fontId="5" fillId="32" borderId="37" xfId="0" applyNumberFormat="1" applyFont="1" applyFill="1" applyBorder="1" applyAlignment="1" applyProtection="1">
      <alignment horizontal="center" vertical="center"/>
      <protection locked="0"/>
    </xf>
    <xf numFmtId="3" fontId="5" fillId="32" borderId="35" xfId="0" applyNumberFormat="1" applyFont="1" applyFill="1" applyBorder="1" applyAlignment="1" applyProtection="1">
      <alignment horizontal="center" vertical="center"/>
      <protection locked="0"/>
    </xf>
    <xf numFmtId="3" fontId="5" fillId="32" borderId="34" xfId="0" applyNumberFormat="1" applyFont="1" applyFill="1" applyBorder="1" applyAlignment="1" applyProtection="1">
      <alignment horizontal="center" vertical="center"/>
      <protection locked="0"/>
    </xf>
    <xf numFmtId="3" fontId="5" fillId="32" borderId="55" xfId="0" applyNumberFormat="1" applyFont="1" applyFill="1" applyBorder="1" applyAlignment="1" applyProtection="1">
      <alignment horizontal="center" vertical="center"/>
      <protection locked="0"/>
    </xf>
    <xf numFmtId="3" fontId="5" fillId="32" borderId="72" xfId="0" applyNumberFormat="1" applyFont="1" applyFill="1" applyBorder="1" applyAlignment="1" applyProtection="1">
      <alignment horizontal="center" vertical="center"/>
      <protection locked="0"/>
    </xf>
    <xf numFmtId="3" fontId="5" fillId="32" borderId="25" xfId="0" applyNumberFormat="1" applyFont="1" applyFill="1" applyBorder="1" applyAlignment="1" applyProtection="1">
      <alignment horizontal="center" vertical="center"/>
      <protection locked="0"/>
    </xf>
    <xf numFmtId="3" fontId="4" fillId="7" borderId="40" xfId="0" applyNumberFormat="1" applyFont="1" applyFill="1" applyBorder="1" applyAlignment="1" applyProtection="1">
      <alignment horizontal="center" vertical="center"/>
      <protection/>
    </xf>
    <xf numFmtId="3" fontId="5" fillId="0" borderId="76" xfId="0" applyNumberFormat="1" applyFont="1" applyBorder="1" applyAlignment="1" applyProtection="1">
      <alignment horizontal="right" vertical="center"/>
      <protection/>
    </xf>
    <xf numFmtId="3" fontId="5" fillId="7" borderId="10" xfId="0" applyNumberFormat="1" applyFont="1" applyFill="1" applyBorder="1" applyAlignment="1" applyProtection="1">
      <alignment horizontal="right" vertical="center"/>
      <protection/>
    </xf>
    <xf numFmtId="3" fontId="5" fillId="7" borderId="36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Fill="1" applyBorder="1" applyAlignment="1" applyProtection="1">
      <alignment vertical="center"/>
      <protection/>
    </xf>
    <xf numFmtId="3" fontId="5" fillId="32" borderId="77" xfId="0" applyNumberFormat="1" applyFont="1" applyFill="1" applyBorder="1" applyAlignment="1" applyProtection="1">
      <alignment horizontal="right" vertical="center"/>
      <protection locked="0"/>
    </xf>
    <xf numFmtId="3" fontId="5" fillId="32" borderId="78" xfId="0" applyNumberFormat="1" applyFont="1" applyFill="1" applyBorder="1" applyAlignment="1" applyProtection="1">
      <alignment horizontal="right" vertical="center"/>
      <protection locked="0"/>
    </xf>
    <xf numFmtId="4" fontId="5" fillId="32" borderId="12" xfId="0" applyNumberFormat="1" applyFont="1" applyFill="1" applyBorder="1" applyAlignment="1" applyProtection="1">
      <alignment vertical="center"/>
      <protection locked="0"/>
    </xf>
    <xf numFmtId="3" fontId="4" fillId="7" borderId="40" xfId="0" applyNumberFormat="1" applyFont="1" applyFill="1" applyBorder="1" applyAlignment="1" applyProtection="1">
      <alignment horizontal="center" vertical="center" wrapText="1"/>
      <protection/>
    </xf>
    <xf numFmtId="3" fontId="4" fillId="0" borderId="58" xfId="0" applyNumberFormat="1" applyFont="1" applyFill="1" applyBorder="1" applyAlignment="1" applyProtection="1">
      <alignment horizontal="center" vertical="center"/>
      <protection/>
    </xf>
    <xf numFmtId="3" fontId="4" fillId="7" borderId="79" xfId="0" applyNumberFormat="1" applyFont="1" applyFill="1" applyBorder="1" applyAlignment="1" applyProtection="1">
      <alignment horizontal="center" vertical="center" wrapText="1"/>
      <protection/>
    </xf>
    <xf numFmtId="3" fontId="4" fillId="0" borderId="43" xfId="0" applyNumberFormat="1" applyFont="1" applyFill="1" applyBorder="1" applyAlignment="1" applyProtection="1">
      <alignment horizontal="center" vertical="center"/>
      <protection/>
    </xf>
    <xf numFmtId="3" fontId="4" fillId="0" borderId="79" xfId="0" applyNumberFormat="1" applyFont="1" applyFill="1" applyBorder="1" applyAlignment="1" applyProtection="1">
      <alignment horizontal="center" vertical="center"/>
      <protection/>
    </xf>
    <xf numFmtId="3" fontId="5" fillId="32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2" fontId="4" fillId="0" borderId="21" xfId="0" applyNumberFormat="1" applyFont="1" applyBorder="1" applyAlignment="1" applyProtection="1">
      <alignment horizontal="center" vertical="center" wrapText="1"/>
      <protection/>
    </xf>
    <xf numFmtId="0" fontId="5" fillId="0" borderId="21" xfId="0" applyNumberFormat="1" applyFont="1" applyBorder="1" applyAlignment="1" applyProtection="1">
      <alignment horizontal="center" vertical="center"/>
      <protection/>
    </xf>
    <xf numFmtId="0" fontId="6" fillId="33" borderId="0" xfId="56" applyFont="1" applyFill="1" applyAlignment="1" applyProtection="1">
      <alignment vertical="center"/>
      <protection/>
    </xf>
    <xf numFmtId="0" fontId="5" fillId="33" borderId="0" xfId="56" applyFont="1" applyFill="1" applyAlignment="1" applyProtection="1">
      <alignment horizontal="left" vertical="center"/>
      <protection/>
    </xf>
    <xf numFmtId="0" fontId="5" fillId="33" borderId="0" xfId="56" applyFont="1" applyFill="1" applyAlignment="1" applyProtection="1">
      <alignment vertical="center"/>
      <protection/>
    </xf>
    <xf numFmtId="0" fontId="5" fillId="33" borderId="0" xfId="56" applyFont="1" applyFill="1" applyAlignment="1" applyProtection="1">
      <alignment horizontal="center" vertical="center"/>
      <protection/>
    </xf>
    <xf numFmtId="0" fontId="5" fillId="33" borderId="0" xfId="56" applyFont="1" applyFill="1" applyBorder="1" applyAlignment="1" applyProtection="1">
      <alignment vertical="center"/>
      <protection/>
    </xf>
    <xf numFmtId="0" fontId="5" fillId="0" borderId="0" xfId="56" applyFont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vertical="center"/>
      <protection/>
    </xf>
    <xf numFmtId="14" fontId="5" fillId="0" borderId="0" xfId="56" applyNumberFormat="1" applyFont="1" applyFill="1" applyAlignment="1" applyProtection="1">
      <alignment horizontal="left" vertical="center"/>
      <protection/>
    </xf>
    <xf numFmtId="49" fontId="5" fillId="0" borderId="0" xfId="56" applyNumberFormat="1" applyFont="1" applyFill="1" applyAlignment="1" applyProtection="1" quotePrefix="1">
      <alignment horizontal="left" vertical="center"/>
      <protection/>
    </xf>
    <xf numFmtId="0" fontId="5" fillId="0" borderId="0" xfId="56" applyFont="1" applyFill="1" applyAlignment="1" applyProtection="1">
      <alignment vertical="center"/>
      <protection/>
    </xf>
    <xf numFmtId="0" fontId="5" fillId="0" borderId="0" xfId="56" applyFont="1" applyFill="1" applyAlignment="1" applyProtection="1">
      <alignment horizontal="center" vertical="center"/>
      <protection/>
    </xf>
    <xf numFmtId="0" fontId="5" fillId="0" borderId="0" xfId="56" applyFont="1" applyBorder="1" applyAlignment="1" applyProtection="1">
      <alignment horizontal="center" vertical="center" wrapText="1"/>
      <protection/>
    </xf>
    <xf numFmtId="0" fontId="5" fillId="33" borderId="0" xfId="56" applyFont="1" applyFill="1" applyBorder="1" applyAlignment="1" applyProtection="1">
      <alignment horizontal="right" vertical="center"/>
      <protection/>
    </xf>
    <xf numFmtId="0" fontId="4" fillId="33" borderId="0" xfId="56" applyFont="1" applyFill="1" applyBorder="1" applyAlignment="1" applyProtection="1">
      <alignment horizontal="center" vertical="center"/>
      <protection/>
    </xf>
    <xf numFmtId="0" fontId="5" fillId="0" borderId="0" xfId="56" applyFont="1" applyAlignment="1" applyProtection="1">
      <alignment vertical="top"/>
      <protection/>
    </xf>
    <xf numFmtId="0" fontId="5" fillId="33" borderId="0" xfId="56" applyFont="1" applyFill="1" applyBorder="1" applyAlignment="1" applyProtection="1">
      <alignment horizontal="left" vertical="center"/>
      <protection/>
    </xf>
    <xf numFmtId="0" fontId="5" fillId="0" borderId="0" xfId="56" applyFont="1" applyBorder="1" applyAlignment="1" applyProtection="1">
      <alignment/>
      <protection/>
    </xf>
    <xf numFmtId="0" fontId="5" fillId="0" borderId="14" xfId="56" applyFont="1" applyBorder="1" applyAlignment="1" applyProtection="1">
      <alignment horizontal="center" vertical="center" wrapText="1"/>
      <protection/>
    </xf>
    <xf numFmtId="0" fontId="5" fillId="0" borderId="15" xfId="56" applyFont="1" applyBorder="1" applyAlignment="1" applyProtection="1">
      <alignment horizontal="center" wrapText="1"/>
      <protection/>
    </xf>
    <xf numFmtId="0" fontId="5" fillId="0" borderId="80" xfId="56" applyFont="1" applyBorder="1" applyAlignment="1" applyProtection="1">
      <alignment horizontal="center" vertical="center" wrapText="1"/>
      <protection/>
    </xf>
    <xf numFmtId="0" fontId="5" fillId="0" borderId="25" xfId="56" applyFont="1" applyBorder="1" applyAlignment="1" applyProtection="1">
      <alignment horizontal="center" vertical="center" wrapText="1"/>
      <protection/>
    </xf>
    <xf numFmtId="0" fontId="5" fillId="0" borderId="81" xfId="56" applyFont="1" applyBorder="1" applyAlignment="1" applyProtection="1">
      <alignment horizontal="center" vertical="center" wrapText="1"/>
      <protection/>
    </xf>
    <xf numFmtId="3" fontId="5" fillId="0" borderId="11" xfId="56" applyNumberFormat="1" applyFont="1" applyFill="1" applyBorder="1" applyAlignment="1" applyProtection="1">
      <alignment horizontal="center" vertical="center"/>
      <protection/>
    </xf>
    <xf numFmtId="3" fontId="5" fillId="0" borderId="82" xfId="56" applyNumberFormat="1" applyFont="1" applyFill="1" applyBorder="1" applyAlignment="1" applyProtection="1">
      <alignment horizontal="center" vertical="center"/>
      <protection/>
    </xf>
    <xf numFmtId="14" fontId="9" fillId="0" borderId="0" xfId="56" applyNumberFormat="1" applyFont="1" applyFill="1" applyAlignment="1" applyProtection="1">
      <alignment horizontal="left" vertical="center"/>
      <protection/>
    </xf>
    <xf numFmtId="49" fontId="6" fillId="0" borderId="0" xfId="56" applyNumberFormat="1" applyFont="1" applyFill="1" applyAlignment="1" applyProtection="1" quotePrefix="1">
      <alignment horizontal="left" vertical="center"/>
      <protection/>
    </xf>
    <xf numFmtId="0" fontId="6" fillId="0" borderId="0" xfId="56" applyFont="1" applyFill="1" applyAlignment="1" applyProtection="1">
      <alignment horizontal="center" vertical="center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horizontal="center" vertical="center" wrapText="1"/>
      <protection/>
    </xf>
    <xf numFmtId="0" fontId="40" fillId="0" borderId="0" xfId="56" applyBorder="1" applyAlignment="1" applyProtection="1">
      <alignment horizontal="center" vertical="center" wrapText="1"/>
      <protection/>
    </xf>
    <xf numFmtId="3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Protection="1">
      <alignment/>
      <protection/>
    </xf>
    <xf numFmtId="0" fontId="6" fillId="0" borderId="0" xfId="56" applyFont="1" applyFill="1" applyBorder="1" applyProtection="1">
      <alignment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3" fontId="6" fillId="0" borderId="0" xfId="56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center"/>
      <protection/>
    </xf>
    <xf numFmtId="0" fontId="18" fillId="0" borderId="0" xfId="56" applyFont="1" applyFill="1" applyBorder="1" applyProtection="1">
      <alignment/>
      <protection/>
    </xf>
    <xf numFmtId="0" fontId="10" fillId="0" borderId="0" xfId="56" applyFont="1" applyFill="1" applyBorder="1" applyAlignment="1" applyProtection="1">
      <alignment wrapText="1"/>
      <protection/>
    </xf>
    <xf numFmtId="0" fontId="5" fillId="0" borderId="0" xfId="56" applyFont="1" applyFill="1" applyBorder="1" applyAlignment="1" applyProtection="1">
      <alignment horizontal="center"/>
      <protection/>
    </xf>
    <xf numFmtId="0" fontId="6" fillId="0" borderId="0" xfId="56" applyFont="1" applyBorder="1" applyAlignment="1" applyProtection="1">
      <alignment horizontal="center"/>
      <protection/>
    </xf>
    <xf numFmtId="0" fontId="6" fillId="0" borderId="0" xfId="56" applyFont="1" applyBorder="1" applyProtection="1">
      <alignment/>
      <protection/>
    </xf>
    <xf numFmtId="0" fontId="6" fillId="0" borderId="0" xfId="56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" fillId="33" borderId="0" xfId="0" applyFont="1" applyFill="1" applyAlignment="1" applyProtection="1">
      <alignment horizontal="center" vertical="top"/>
      <protection/>
    </xf>
    <xf numFmtId="0" fontId="9" fillId="0" borderId="0" xfId="56" applyFont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horizontal="left" vertical="top"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0" borderId="56" xfId="56" applyFont="1" applyFill="1" applyBorder="1" applyAlignment="1" applyProtection="1">
      <alignment horizontal="center" vertical="center"/>
      <protection locked="0"/>
    </xf>
    <xf numFmtId="1" fontId="5" fillId="0" borderId="21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vertical="top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9" fillId="33" borderId="0" xfId="56" applyFont="1" applyFill="1" applyAlignment="1" applyProtection="1">
      <alignment horizontal="left" vertical="center"/>
      <protection/>
    </xf>
    <xf numFmtId="3" fontId="19" fillId="34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1" fontId="9" fillId="0" borderId="15" xfId="0" applyNumberFormat="1" applyFont="1" applyFill="1" applyBorder="1" applyAlignment="1" applyProtection="1">
      <alignment horizontal="center" vertical="center" wrapText="1"/>
      <protection/>
    </xf>
    <xf numFmtId="3" fontId="9" fillId="0" borderId="18" xfId="0" applyNumberFormat="1" applyFont="1" applyFill="1" applyBorder="1" applyAlignment="1" applyProtection="1">
      <alignment horizontal="center" vertical="center" wrapText="1"/>
      <protection/>
    </xf>
    <xf numFmtId="1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49" fontId="9" fillId="0" borderId="83" xfId="0" applyNumberFormat="1" applyFont="1" applyBorder="1" applyAlignment="1" applyProtection="1">
      <alignment horizontal="center" vertical="center" wrapText="1"/>
      <protection/>
    </xf>
    <xf numFmtId="49" fontId="9" fillId="0" borderId="27" xfId="0" applyNumberFormat="1" applyFont="1" applyBorder="1" applyAlignment="1" applyProtection="1">
      <alignment horizontal="center" vertical="center" wrapText="1"/>
      <protection/>
    </xf>
    <xf numFmtId="49" fontId="9" fillId="0" borderId="84" xfId="0" applyNumberFormat="1" applyFont="1" applyBorder="1" applyAlignment="1" applyProtection="1">
      <alignment horizontal="center" vertical="center" wrapText="1"/>
      <protection/>
    </xf>
    <xf numFmtId="1" fontId="9" fillId="0" borderId="21" xfId="0" applyNumberFormat="1" applyFont="1" applyFill="1" applyBorder="1" applyAlignment="1" applyProtection="1">
      <alignment horizontal="center" vertical="center" wrapText="1"/>
      <protection/>
    </xf>
    <xf numFmtId="3" fontId="19" fillId="34" borderId="25" xfId="0" applyNumberFormat="1" applyFont="1" applyFill="1" applyBorder="1" applyAlignment="1" applyProtection="1">
      <alignment horizontal="center" vertical="center"/>
      <protection locked="0"/>
    </xf>
    <xf numFmtId="172" fontId="9" fillId="0" borderId="0" xfId="0" applyNumberFormat="1" applyFont="1" applyAlignment="1" applyProtection="1">
      <alignment/>
      <protection/>
    </xf>
    <xf numFmtId="17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0" fillId="0" borderId="0" xfId="0" applyFont="1" applyAlignment="1" applyProtection="1">
      <alignment horizontal="right" vertical="top"/>
      <protection/>
    </xf>
    <xf numFmtId="0" fontId="9" fillId="33" borderId="0" xfId="0" applyFont="1" applyFill="1" applyAlignment="1" applyProtection="1">
      <alignment horizontal="left" vertical="top"/>
      <protection/>
    </xf>
    <xf numFmtId="3" fontId="5" fillId="32" borderId="82" xfId="56" applyNumberFormat="1" applyFont="1" applyFill="1" applyBorder="1" applyAlignment="1" applyProtection="1">
      <alignment horizontal="center" vertical="center"/>
      <protection locked="0"/>
    </xf>
    <xf numFmtId="3" fontId="5" fillId="32" borderId="12" xfId="56" applyNumberFormat="1" applyFont="1" applyFill="1" applyBorder="1" applyAlignment="1" applyProtection="1">
      <alignment horizontal="center" vertical="center"/>
      <protection locked="0"/>
    </xf>
    <xf numFmtId="3" fontId="5" fillId="32" borderId="13" xfId="56" applyNumberFormat="1" applyFont="1" applyFill="1" applyBorder="1" applyAlignment="1" applyProtection="1">
      <alignment horizontal="center" vertical="center"/>
      <protection locked="0"/>
    </xf>
    <xf numFmtId="3" fontId="5" fillId="32" borderId="56" xfId="56" applyNumberFormat="1" applyFont="1" applyFill="1" applyBorder="1" applyAlignment="1" applyProtection="1">
      <alignment horizontal="center" vertical="center" wrapText="1"/>
      <protection locked="0"/>
    </xf>
    <xf numFmtId="2" fontId="5" fillId="0" borderId="22" xfId="0" applyNumberFormat="1" applyFont="1" applyBorder="1" applyAlignment="1" applyProtection="1">
      <alignment horizontal="center" vertical="center"/>
      <protection/>
    </xf>
    <xf numFmtId="2" fontId="5" fillId="0" borderId="23" xfId="0" applyNumberFormat="1" applyFont="1" applyBorder="1" applyAlignment="1" applyProtection="1">
      <alignment horizontal="center" vertical="center"/>
      <protection/>
    </xf>
    <xf numFmtId="2" fontId="5" fillId="0" borderId="24" xfId="0" applyNumberFormat="1" applyFont="1" applyBorder="1" applyAlignment="1" applyProtection="1">
      <alignment horizontal="center" vertical="center"/>
      <protection/>
    </xf>
    <xf numFmtId="0" fontId="5" fillId="0" borderId="23" xfId="0" applyNumberFormat="1" applyFont="1" applyBorder="1" applyAlignment="1" applyProtection="1">
      <alignment horizontal="center" vertical="center"/>
      <protection/>
    </xf>
    <xf numFmtId="0" fontId="5" fillId="0" borderId="26" xfId="0" applyNumberFormat="1" applyFont="1" applyBorder="1" applyAlignment="1" applyProtection="1">
      <alignment horizontal="center" vertical="center"/>
      <protection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0" fontId="5" fillId="35" borderId="0" xfId="0" applyFont="1" applyFill="1" applyBorder="1" applyAlignment="1" applyProtection="1">
      <alignment horizontal="left" vertical="center"/>
      <protection locked="0"/>
    </xf>
    <xf numFmtId="0" fontId="4" fillId="35" borderId="0" xfId="0" applyNumberFormat="1" applyFont="1" applyFill="1" applyBorder="1" applyAlignment="1" applyProtection="1">
      <alignment horizontal="left" vertical="center"/>
      <protection locked="0"/>
    </xf>
    <xf numFmtId="0" fontId="5" fillId="35" borderId="0" xfId="0" applyFont="1" applyFill="1" applyBorder="1" applyAlignment="1" applyProtection="1">
      <alignment horizontal="left" vertical="center"/>
      <protection locked="0"/>
    </xf>
    <xf numFmtId="0" fontId="13" fillId="35" borderId="0" xfId="52" applyFont="1" applyFill="1" applyBorder="1" applyAlignment="1" applyProtection="1">
      <alignment horizontal="lef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0" fontId="5" fillId="35" borderId="0" xfId="0" applyFont="1" applyFill="1" applyAlignment="1" applyProtection="1">
      <alignment horizontal="left"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9" fillId="0" borderId="0" xfId="56" applyFont="1" applyBorder="1" applyAlignment="1" applyProtection="1">
      <alignment horizontal="right"/>
      <protection/>
    </xf>
    <xf numFmtId="0" fontId="57" fillId="0" borderId="56" xfId="0" applyFont="1" applyBorder="1" applyAlignment="1">
      <alignment horizontal="center" vertical="center" wrapText="1"/>
    </xf>
    <xf numFmtId="0" fontId="57" fillId="0" borderId="56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right" vertical="center"/>
      <protection/>
    </xf>
    <xf numFmtId="0" fontId="8" fillId="33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wrapText="1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horizontal="center" vertical="center" wrapText="1"/>
      <protection/>
    </xf>
    <xf numFmtId="3" fontId="5" fillId="0" borderId="27" xfId="0" applyNumberFormat="1" applyFont="1" applyFill="1" applyBorder="1" applyAlignment="1" applyProtection="1">
      <alignment horizontal="center" vertical="center" wrapText="1"/>
      <protection/>
    </xf>
    <xf numFmtId="3" fontId="5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32" borderId="2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5" xfId="0" applyNumberFormat="1" applyFont="1" applyFill="1" applyBorder="1" applyAlignment="1" applyProtection="1">
      <alignment horizontal="center" vertical="center" wrapText="1"/>
      <protection/>
    </xf>
    <xf numFmtId="3" fontId="5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8" fillId="0" borderId="11" xfId="0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3" fontId="19" fillId="36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28" xfId="0" applyNumberFormat="1" applyFont="1" applyFill="1" applyBorder="1" applyAlignment="1" applyProtection="1">
      <alignment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left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3" fontId="5" fillId="32" borderId="85" xfId="56" applyNumberFormat="1" applyFont="1" applyFill="1" applyBorder="1" applyAlignment="1" applyProtection="1">
      <alignment horizontal="right" vertical="center"/>
      <protection locked="0"/>
    </xf>
    <xf numFmtId="3" fontId="5" fillId="32" borderId="64" xfId="56" applyNumberFormat="1" applyFont="1" applyFill="1" applyBorder="1" applyAlignment="1" applyProtection="1">
      <alignment horizontal="right" vertical="center"/>
      <protection locked="0"/>
    </xf>
    <xf numFmtId="3" fontId="5" fillId="32" borderId="86" xfId="56" applyNumberFormat="1" applyFont="1" applyFill="1" applyBorder="1" applyAlignment="1" applyProtection="1">
      <alignment horizontal="right" vertical="center"/>
      <protection locked="0"/>
    </xf>
    <xf numFmtId="3" fontId="5" fillId="32" borderId="63" xfId="56" applyNumberFormat="1" applyFont="1" applyFill="1" applyBorder="1" applyAlignment="1" applyProtection="1">
      <alignment horizontal="right" vertical="center"/>
      <protection locked="0"/>
    </xf>
    <xf numFmtId="3" fontId="5" fillId="32" borderId="39" xfId="56" applyNumberFormat="1" applyFont="1" applyFill="1" applyBorder="1" applyAlignment="1" applyProtection="1">
      <alignment horizontal="right" vertical="center"/>
      <protection locked="0"/>
    </xf>
    <xf numFmtId="3" fontId="5" fillId="32" borderId="12" xfId="56" applyNumberFormat="1" applyFont="1" applyFill="1" applyBorder="1" applyAlignment="1" applyProtection="1">
      <alignment horizontal="right" vertical="center"/>
      <protection locked="0"/>
    </xf>
    <xf numFmtId="3" fontId="5" fillId="32" borderId="13" xfId="56" applyNumberFormat="1" applyFont="1" applyFill="1" applyBorder="1" applyAlignment="1" applyProtection="1">
      <alignment horizontal="right" vertical="center"/>
      <protection locked="0"/>
    </xf>
    <xf numFmtId="3" fontId="5" fillId="32" borderId="17" xfId="56" applyNumberFormat="1" applyFont="1" applyFill="1" applyBorder="1" applyAlignment="1" applyProtection="1">
      <alignment horizontal="right" vertical="center"/>
      <protection locked="0"/>
    </xf>
    <xf numFmtId="3" fontId="5" fillId="32" borderId="14" xfId="56" applyNumberFormat="1" applyFont="1" applyFill="1" applyBorder="1" applyAlignment="1" applyProtection="1">
      <alignment horizontal="right" vertical="center"/>
      <protection locked="0"/>
    </xf>
    <xf numFmtId="3" fontId="5" fillId="32" borderId="61" xfId="56" applyNumberFormat="1" applyFont="1" applyFill="1" applyBorder="1" applyAlignment="1" applyProtection="1">
      <alignment horizontal="right" vertical="center"/>
      <protection locked="0"/>
    </xf>
    <xf numFmtId="3" fontId="5" fillId="32" borderId="62" xfId="56" applyNumberFormat="1" applyFont="1" applyFill="1" applyBorder="1" applyAlignment="1" applyProtection="1">
      <alignment horizontal="right" vertical="center"/>
      <protection locked="0"/>
    </xf>
    <xf numFmtId="3" fontId="5" fillId="32" borderId="75" xfId="56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Border="1" applyAlignment="1" applyProtection="1">
      <alignment horizontal="right" vertical="center"/>
      <protection/>
    </xf>
    <xf numFmtId="2" fontId="5" fillId="0" borderId="11" xfId="0" applyNumberFormat="1" applyFont="1" applyFill="1" applyBorder="1" applyAlignment="1" applyProtection="1">
      <alignment horizontal="left" vertical="center" wrapText="1" indent="1"/>
      <protection/>
    </xf>
    <xf numFmtId="3" fontId="5" fillId="0" borderId="11" xfId="0" applyNumberFormat="1" applyFont="1" applyBorder="1" applyAlignment="1" applyProtection="1">
      <alignment horizontal="right" vertical="center"/>
      <protection/>
    </xf>
    <xf numFmtId="3" fontId="5" fillId="32" borderId="87" xfId="0" applyNumberFormat="1" applyFont="1" applyFill="1" applyBorder="1" applyAlignment="1" applyProtection="1">
      <alignment horizontal="right" vertical="center"/>
      <protection locked="0"/>
    </xf>
    <xf numFmtId="3" fontId="5" fillId="32" borderId="34" xfId="56" applyNumberFormat="1" applyFont="1" applyFill="1" applyBorder="1" applyAlignment="1" applyProtection="1">
      <alignment horizontal="right" vertical="center"/>
      <protection locked="0"/>
    </xf>
    <xf numFmtId="3" fontId="5" fillId="32" borderId="88" xfId="0" applyNumberFormat="1" applyFont="1" applyFill="1" applyBorder="1" applyAlignment="1" applyProtection="1">
      <alignment horizontal="right" vertical="center"/>
      <protection locked="0"/>
    </xf>
    <xf numFmtId="3" fontId="5" fillId="0" borderId="39" xfId="0" applyNumberFormat="1" applyFont="1" applyBorder="1" applyAlignment="1" applyProtection="1">
      <alignment horizontal="right" vertical="center"/>
      <protection/>
    </xf>
    <xf numFmtId="49" fontId="57" fillId="0" borderId="28" xfId="0" applyNumberFormat="1" applyFont="1" applyFill="1" applyBorder="1" applyAlignment="1" applyProtection="1">
      <alignment horizontal="left" vertical="center" indent="1"/>
      <protection/>
    </xf>
    <xf numFmtId="2" fontId="57" fillId="0" borderId="89" xfId="0" applyNumberFormat="1" applyFont="1" applyFill="1" applyBorder="1" applyAlignment="1" applyProtection="1">
      <alignment vertical="center"/>
      <protection/>
    </xf>
    <xf numFmtId="2" fontId="57" fillId="0" borderId="90" xfId="0" applyNumberFormat="1" applyFont="1" applyFill="1" applyBorder="1" applyAlignment="1" applyProtection="1">
      <alignment vertical="center"/>
      <protection/>
    </xf>
    <xf numFmtId="2" fontId="57" fillId="0" borderId="91" xfId="0" applyNumberFormat="1" applyFont="1" applyFill="1" applyBorder="1" applyAlignment="1" applyProtection="1">
      <alignment vertical="center"/>
      <protection/>
    </xf>
    <xf numFmtId="3" fontId="58" fillId="0" borderId="71" xfId="0" applyNumberFormat="1" applyFont="1" applyFill="1" applyBorder="1" applyAlignment="1" applyProtection="1">
      <alignment horizontal="right" vertical="center"/>
      <protection/>
    </xf>
    <xf numFmtId="3" fontId="58" fillId="0" borderId="25" xfId="0" applyNumberFormat="1" applyFont="1" applyFill="1" applyBorder="1" applyAlignment="1" applyProtection="1">
      <alignment horizontal="right" vertical="center"/>
      <protection/>
    </xf>
    <xf numFmtId="3" fontId="58" fillId="0" borderId="72" xfId="0" applyNumberFormat="1" applyFont="1" applyFill="1" applyBorder="1" applyAlignment="1" applyProtection="1">
      <alignment horizontal="right" vertical="center"/>
      <protection/>
    </xf>
    <xf numFmtId="3" fontId="58" fillId="0" borderId="26" xfId="0" applyNumberFormat="1" applyFont="1" applyFill="1" applyBorder="1" applyAlignment="1" applyProtection="1">
      <alignment vertical="center"/>
      <protection/>
    </xf>
    <xf numFmtId="3" fontId="5" fillId="32" borderId="74" xfId="56" applyNumberFormat="1" applyFont="1" applyFill="1" applyBorder="1" applyAlignment="1" applyProtection="1">
      <alignment horizontal="right" vertical="center"/>
      <protection locked="0"/>
    </xf>
    <xf numFmtId="3" fontId="5" fillId="32" borderId="36" xfId="56" applyNumberFormat="1" applyFont="1" applyFill="1" applyBorder="1" applyAlignment="1" applyProtection="1">
      <alignment horizontal="right" vertical="center"/>
      <protection locked="0"/>
    </xf>
    <xf numFmtId="3" fontId="5" fillId="32" borderId="33" xfId="56" applyNumberFormat="1" applyFont="1" applyFill="1" applyBorder="1" applyAlignment="1" applyProtection="1">
      <alignment horizontal="right" vertical="center"/>
      <protection locked="0"/>
    </xf>
    <xf numFmtId="3" fontId="5" fillId="32" borderId="92" xfId="56" applyNumberFormat="1" applyFont="1" applyFill="1" applyBorder="1" applyAlignment="1" applyProtection="1">
      <alignment horizontal="right" vertical="center"/>
      <protection locked="0"/>
    </xf>
    <xf numFmtId="3" fontId="58" fillId="0" borderId="93" xfId="0" applyNumberFormat="1" applyFont="1" applyFill="1" applyBorder="1" applyAlignment="1" applyProtection="1">
      <alignment horizontal="right" vertical="center"/>
      <protection/>
    </xf>
    <xf numFmtId="3" fontId="5" fillId="32" borderId="65" xfId="56" applyNumberFormat="1" applyFont="1" applyFill="1" applyBorder="1" applyAlignment="1" applyProtection="1">
      <alignment horizontal="right" vertical="center"/>
      <protection locked="0"/>
    </xf>
    <xf numFmtId="3" fontId="5" fillId="32" borderId="78" xfId="56" applyNumberFormat="1" applyFont="1" applyFill="1" applyBorder="1" applyAlignment="1" applyProtection="1">
      <alignment horizontal="right" vertical="center"/>
      <protection locked="0"/>
    </xf>
    <xf numFmtId="3" fontId="5" fillId="32" borderId="94" xfId="0" applyNumberFormat="1" applyFont="1" applyFill="1" applyBorder="1" applyAlignment="1" applyProtection="1">
      <alignment horizontal="right" vertical="center"/>
      <protection locked="0"/>
    </xf>
    <xf numFmtId="3" fontId="5" fillId="0" borderId="48" xfId="0" applyNumberFormat="1" applyFont="1" applyFill="1" applyBorder="1" applyAlignment="1" applyProtection="1">
      <alignment horizontal="right" vertical="center"/>
      <protection/>
    </xf>
    <xf numFmtId="3" fontId="5" fillId="0" borderId="54" xfId="0" applyNumberFormat="1" applyFont="1" applyFill="1" applyBorder="1" applyAlignment="1" applyProtection="1">
      <alignment horizontal="right" vertical="center"/>
      <protection/>
    </xf>
    <xf numFmtId="2" fontId="5" fillId="0" borderId="95" xfId="0" applyNumberFormat="1" applyFont="1" applyBorder="1" applyAlignment="1" applyProtection="1">
      <alignment horizontal="center" vertical="center"/>
      <protection/>
    </xf>
    <xf numFmtId="3" fontId="5" fillId="0" borderId="96" xfId="0" applyNumberFormat="1" applyFont="1" applyBorder="1" applyAlignment="1" applyProtection="1">
      <alignment horizontal="right" vertical="center"/>
      <protection/>
    </xf>
    <xf numFmtId="3" fontId="5" fillId="0" borderId="62" xfId="0" applyNumberFormat="1" applyFont="1" applyFill="1" applyBorder="1" applyAlignment="1" applyProtection="1">
      <alignment horizontal="right" vertical="center"/>
      <protection locked="0"/>
    </xf>
    <xf numFmtId="3" fontId="5" fillId="32" borderId="70" xfId="56" applyNumberFormat="1" applyFont="1" applyFill="1" applyBorder="1" applyAlignment="1" applyProtection="1">
      <alignment horizontal="right" vertical="center"/>
      <protection locked="0"/>
    </xf>
    <xf numFmtId="3" fontId="5" fillId="32" borderId="73" xfId="0" applyNumberFormat="1" applyFont="1" applyFill="1" applyBorder="1" applyAlignment="1" applyProtection="1">
      <alignment horizontal="right" vertical="center"/>
      <protection locked="0"/>
    </xf>
    <xf numFmtId="3" fontId="5" fillId="32" borderId="97" xfId="0" applyNumberFormat="1" applyFont="1" applyFill="1" applyBorder="1" applyAlignment="1" applyProtection="1">
      <alignment horizontal="right" vertical="center"/>
      <protection locked="0"/>
    </xf>
    <xf numFmtId="4" fontId="5" fillId="0" borderId="56" xfId="0" applyNumberFormat="1" applyFont="1" applyFill="1" applyBorder="1" applyAlignment="1" applyProtection="1">
      <alignment vertical="center"/>
      <protection locked="0"/>
    </xf>
    <xf numFmtId="4" fontId="5" fillId="0" borderId="17" xfId="0" applyNumberFormat="1" applyFont="1" applyFill="1" applyBorder="1" applyAlignment="1" applyProtection="1">
      <alignment vertical="center"/>
      <protection locked="0"/>
    </xf>
    <xf numFmtId="4" fontId="5" fillId="0" borderId="82" xfId="0" applyNumberFormat="1" applyFont="1" applyFill="1" applyBorder="1" applyAlignment="1" applyProtection="1">
      <alignment vertical="center"/>
      <protection locked="0"/>
    </xf>
    <xf numFmtId="2" fontId="57" fillId="0" borderId="98" xfId="0" applyNumberFormat="1" applyFont="1" applyFill="1" applyBorder="1" applyAlignment="1" applyProtection="1">
      <alignment horizontal="center" vertical="center"/>
      <protection/>
    </xf>
    <xf numFmtId="3" fontId="5" fillId="0" borderId="17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95" xfId="0" applyNumberFormat="1" applyFont="1" applyFill="1" applyBorder="1" applyAlignment="1" applyProtection="1">
      <alignment vertical="center"/>
      <protection/>
    </xf>
    <xf numFmtId="3" fontId="5" fillId="32" borderId="37" xfId="0" applyNumberFormat="1" applyFont="1" applyFill="1" applyBorder="1" applyAlignment="1" applyProtection="1">
      <alignment horizontal="right" vertical="center"/>
      <protection locked="0"/>
    </xf>
    <xf numFmtId="49" fontId="57" fillId="0" borderId="21" xfId="0" applyNumberFormat="1" applyFont="1" applyFill="1" applyBorder="1" applyAlignment="1" applyProtection="1">
      <alignment horizontal="left" vertical="center" indent="1"/>
      <protection/>
    </xf>
    <xf numFmtId="0" fontId="57" fillId="0" borderId="21" xfId="0" applyFont="1" applyFill="1" applyBorder="1" applyAlignment="1" applyProtection="1">
      <alignment horizontal="center" vertical="center"/>
      <protection/>
    </xf>
    <xf numFmtId="3" fontId="5" fillId="7" borderId="39" xfId="0" applyNumberFormat="1" applyFont="1" applyFill="1" applyBorder="1" applyAlignment="1" applyProtection="1">
      <alignment horizontal="right" vertical="center"/>
      <protection/>
    </xf>
    <xf numFmtId="4" fontId="5" fillId="0" borderId="22" xfId="56" applyNumberFormat="1" applyFont="1" applyFill="1" applyBorder="1" applyAlignment="1" applyProtection="1">
      <alignment vertical="center"/>
      <protection/>
    </xf>
    <xf numFmtId="3" fontId="5" fillId="0" borderId="99" xfId="0" applyNumberFormat="1" applyFont="1" applyFill="1" applyBorder="1" applyAlignment="1" applyProtection="1">
      <alignment horizontal="right" vertical="center"/>
      <protection/>
    </xf>
    <xf numFmtId="3" fontId="5" fillId="32" borderId="40" xfId="0" applyNumberFormat="1" applyFont="1" applyFill="1" applyBorder="1" applyAlignment="1" applyProtection="1">
      <alignment horizontal="right" vertical="center"/>
      <protection locked="0"/>
    </xf>
    <xf numFmtId="10" fontId="23" fillId="32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/>
    </xf>
    <xf numFmtId="4" fontId="5" fillId="0" borderId="24" xfId="56" applyNumberFormat="1" applyFont="1" applyFill="1" applyBorder="1" applyAlignment="1" applyProtection="1">
      <alignment vertical="center"/>
      <protection/>
    </xf>
    <xf numFmtId="3" fontId="58" fillId="0" borderId="94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vertical="center"/>
      <protection/>
    </xf>
    <xf numFmtId="0" fontId="5" fillId="33" borderId="68" xfId="0" applyFont="1" applyFill="1" applyBorder="1" applyAlignment="1" applyProtection="1">
      <alignment vertical="center"/>
      <protection/>
    </xf>
    <xf numFmtId="0" fontId="5" fillId="33" borderId="10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5" fillId="33" borderId="56" xfId="0" applyFont="1" applyFill="1" applyBorder="1" applyAlignment="1" applyProtection="1">
      <alignment vertical="center"/>
      <protection/>
    </xf>
    <xf numFmtId="0" fontId="0" fillId="0" borderId="56" xfId="0" applyBorder="1" applyAlignment="1">
      <alignment/>
    </xf>
    <xf numFmtId="0" fontId="0" fillId="0" borderId="14" xfId="0" applyBorder="1" applyAlignment="1">
      <alignment/>
    </xf>
    <xf numFmtId="0" fontId="5" fillId="32" borderId="56" xfId="0" applyFont="1" applyFill="1" applyBorder="1" applyAlignment="1" applyProtection="1">
      <alignment horizontal="center" vertical="center" wrapText="1"/>
      <protection/>
    </xf>
    <xf numFmtId="49" fontId="5" fillId="0" borderId="82" xfId="0" applyNumberFormat="1" applyFont="1" applyFill="1" applyBorder="1" applyAlignment="1" applyProtection="1">
      <alignment horizontal="right" vertical="center"/>
      <protection/>
    </xf>
    <xf numFmtId="49" fontId="5" fillId="0" borderId="56" xfId="0" applyNumberFormat="1" applyFont="1" applyFill="1" applyBorder="1" applyAlignment="1" applyProtection="1">
      <alignment horizontal="right" vertical="center"/>
      <protection/>
    </xf>
    <xf numFmtId="2" fontId="5" fillId="0" borderId="90" xfId="0" applyNumberFormat="1" applyFont="1" applyBorder="1" applyAlignment="1" applyProtection="1">
      <alignment horizontal="center" vertical="center" wrapText="1"/>
      <protection/>
    </xf>
    <xf numFmtId="2" fontId="0" fillId="0" borderId="90" xfId="0" applyNumberFormat="1" applyBorder="1" applyAlignment="1">
      <alignment horizontal="center" vertical="center" wrapText="1"/>
    </xf>
    <xf numFmtId="2" fontId="0" fillId="0" borderId="91" xfId="0" applyNumberForma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2" fontId="5" fillId="0" borderId="18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/>
      <protection/>
    </xf>
    <xf numFmtId="2" fontId="57" fillId="0" borderId="82" xfId="0" applyNumberFormat="1" applyFont="1" applyBorder="1" applyAlignment="1" applyProtection="1">
      <alignment horizontal="right" vertical="center" wrapText="1"/>
      <protection/>
    </xf>
    <xf numFmtId="0" fontId="59" fillId="0" borderId="56" xfId="0" applyFont="1" applyBorder="1" applyAlignment="1">
      <alignment horizontal="right" vertical="center" wrapText="1"/>
    </xf>
    <xf numFmtId="2" fontId="5" fillId="0" borderId="89" xfId="0" applyNumberFormat="1" applyFont="1" applyBorder="1" applyAlignment="1" applyProtection="1">
      <alignment horizontal="right" vertical="center" wrapText="1"/>
      <protection/>
    </xf>
    <xf numFmtId="0" fontId="0" fillId="0" borderId="90" xfId="0" applyBorder="1" applyAlignment="1">
      <alignment horizontal="right" vertical="center" wrapText="1"/>
    </xf>
    <xf numFmtId="1" fontId="5" fillId="32" borderId="90" xfId="0" applyNumberFormat="1" applyFont="1" applyFill="1" applyBorder="1" applyAlignment="1" applyProtection="1">
      <alignment horizontal="center" vertical="center" wrapText="1"/>
      <protection/>
    </xf>
    <xf numFmtId="1" fontId="0" fillId="32" borderId="90" xfId="0" applyNumberFormat="1" applyFill="1" applyBorder="1" applyAlignment="1">
      <alignment horizontal="center" vertical="center" wrapText="1"/>
    </xf>
    <xf numFmtId="0" fontId="9" fillId="0" borderId="92" xfId="0" applyNumberFormat="1" applyFont="1" applyBorder="1" applyAlignment="1" applyProtection="1">
      <alignment horizontal="justify" vertical="justify" wrapText="1"/>
      <protection/>
    </xf>
    <xf numFmtId="0" fontId="9" fillId="0" borderId="37" xfId="0" applyNumberFormat="1" applyFont="1" applyBorder="1" applyAlignment="1" applyProtection="1">
      <alignment horizontal="justify" vertical="justify" wrapText="1"/>
      <protection/>
    </xf>
    <xf numFmtId="0" fontId="9" fillId="0" borderId="83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horizontal="left" vertical="center"/>
      <protection/>
    </xf>
    <xf numFmtId="1" fontId="9" fillId="0" borderId="18" xfId="0" applyNumberFormat="1" applyFont="1" applyFill="1" applyBorder="1" applyAlignment="1" applyProtection="1">
      <alignment horizontal="center" vertical="center" wrapText="1"/>
      <protection/>
    </xf>
    <xf numFmtId="1" fontId="9" fillId="0" borderId="21" xfId="0" applyNumberFormat="1" applyFont="1" applyFill="1" applyBorder="1" applyAlignment="1" applyProtection="1">
      <alignment horizontal="center" vertical="center" wrapText="1"/>
      <protection/>
    </xf>
    <xf numFmtId="49" fontId="9" fillId="0" borderId="18" xfId="0" applyNumberFormat="1" applyFont="1" applyBorder="1" applyAlignment="1" applyProtection="1">
      <alignment horizontal="center" vertical="center" wrapText="1"/>
      <protection/>
    </xf>
    <xf numFmtId="49" fontId="9" fillId="0" borderId="21" xfId="0" applyNumberFormat="1" applyFont="1" applyBorder="1" applyAlignment="1" applyProtection="1">
      <alignment horizontal="center" vertical="center" wrapText="1"/>
      <protection/>
    </xf>
    <xf numFmtId="1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left" vertical="top"/>
      <protection/>
    </xf>
    <xf numFmtId="0" fontId="5" fillId="33" borderId="0" xfId="0" applyFont="1" applyFill="1" applyAlignment="1" applyProtection="1">
      <alignment horizontal="left" vertical="center"/>
      <protection/>
    </xf>
    <xf numFmtId="4" fontId="8" fillId="0" borderId="18" xfId="0" applyNumberFormat="1" applyFont="1" applyFill="1" applyBorder="1" applyAlignment="1" applyProtection="1">
      <alignment horizontal="center" vertical="center" wrapText="1"/>
      <protection/>
    </xf>
    <xf numFmtId="4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9" fillId="0" borderId="83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84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101" xfId="0" applyFont="1" applyBorder="1" applyAlignment="1" applyProtection="1">
      <alignment horizontal="justify" vertical="center" wrapText="1"/>
      <protection/>
    </xf>
    <xf numFmtId="0" fontId="9" fillId="0" borderId="55" xfId="0" applyFont="1" applyBorder="1" applyAlignment="1" applyProtection="1">
      <alignment horizontal="justify" vertical="center" wrapText="1"/>
      <protection/>
    </xf>
    <xf numFmtId="0" fontId="5" fillId="0" borderId="18" xfId="56" applyFont="1" applyBorder="1" applyAlignment="1" applyProtection="1">
      <alignment horizontal="center" vertical="center" wrapText="1"/>
      <protection/>
    </xf>
    <xf numFmtId="0" fontId="5" fillId="0" borderId="21" xfId="56" applyFont="1" applyBorder="1" applyAlignment="1" applyProtection="1">
      <alignment horizontal="center" vertical="center" wrapText="1"/>
      <protection/>
    </xf>
    <xf numFmtId="0" fontId="5" fillId="0" borderId="29" xfId="56" applyFont="1" applyBorder="1" applyAlignment="1" applyProtection="1">
      <alignment horizontal="center" vertical="center" wrapText="1"/>
      <protection/>
    </xf>
    <xf numFmtId="0" fontId="5" fillId="0" borderId="22" xfId="56" applyFont="1" applyBorder="1" applyAlignment="1" applyProtection="1">
      <alignment horizontal="center" vertical="center" wrapText="1"/>
      <protection/>
    </xf>
    <xf numFmtId="0" fontId="5" fillId="0" borderId="30" xfId="56" applyFont="1" applyBorder="1" applyAlignment="1" applyProtection="1">
      <alignment horizontal="center" vertical="center" wrapText="1"/>
      <protection/>
    </xf>
    <xf numFmtId="0" fontId="5" fillId="0" borderId="23" xfId="56" applyFont="1" applyBorder="1" applyAlignment="1" applyProtection="1">
      <alignment horizontal="center" vertical="center" wrapText="1"/>
      <protection/>
    </xf>
    <xf numFmtId="0" fontId="5" fillId="0" borderId="102" xfId="56" applyFont="1" applyBorder="1" applyAlignment="1" applyProtection="1">
      <alignment horizontal="center" vertical="center" wrapText="1"/>
      <protection/>
    </xf>
    <xf numFmtId="0" fontId="5" fillId="0" borderId="91" xfId="56" applyFont="1" applyBorder="1" applyAlignment="1" applyProtection="1">
      <alignment horizontal="center" vertical="center" wrapText="1"/>
      <protection/>
    </xf>
    <xf numFmtId="0" fontId="5" fillId="0" borderId="15" xfId="56" applyFont="1" applyBorder="1" applyAlignment="1" applyProtection="1">
      <alignment horizontal="center" wrapText="1"/>
      <protection/>
    </xf>
    <xf numFmtId="0" fontId="5" fillId="0" borderId="21" xfId="56" applyFont="1" applyBorder="1" applyAlignment="1" applyProtection="1">
      <alignment horizontal="center" wrapText="1"/>
      <protection/>
    </xf>
    <xf numFmtId="0" fontId="5" fillId="0" borderId="82" xfId="56" applyFont="1" applyBorder="1" applyAlignment="1" applyProtection="1">
      <alignment horizontal="left" vertical="center" wrapText="1"/>
      <protection/>
    </xf>
    <xf numFmtId="0" fontId="5" fillId="0" borderId="14" xfId="56" applyFont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/>
      <protection/>
    </xf>
    <xf numFmtId="3" fontId="6" fillId="0" borderId="0" xfId="56" applyNumberFormat="1" applyFont="1" applyFill="1" applyBorder="1" applyAlignment="1" applyProtection="1">
      <alignment horizontal="center" vertical="center" wrapText="1"/>
      <protection/>
    </xf>
    <xf numFmtId="0" fontId="5" fillId="0" borderId="83" xfId="56" applyFont="1" applyBorder="1" applyAlignment="1" applyProtection="1">
      <alignment horizontal="center" vertical="center" textRotation="90" wrapText="1"/>
      <protection/>
    </xf>
    <xf numFmtId="0" fontId="5" fillId="0" borderId="20" xfId="56" applyFont="1" applyBorder="1" applyAlignment="1" applyProtection="1">
      <alignment horizontal="center" vertical="center" textRotation="90" wrapText="1"/>
      <protection/>
    </xf>
    <xf numFmtId="0" fontId="5" fillId="0" borderId="38" xfId="56" applyFont="1" applyBorder="1" applyAlignment="1" applyProtection="1">
      <alignment horizontal="center" vertical="center" textRotation="90" wrapText="1"/>
      <protection/>
    </xf>
    <xf numFmtId="0" fontId="5" fillId="0" borderId="16" xfId="56" applyFont="1" applyBorder="1" applyAlignment="1" applyProtection="1">
      <alignment horizontal="center" vertical="center" textRotation="90" wrapText="1"/>
      <protection/>
    </xf>
    <xf numFmtId="0" fontId="5" fillId="0" borderId="84" xfId="56" applyFont="1" applyBorder="1" applyAlignment="1" applyProtection="1">
      <alignment horizontal="center" vertical="center" textRotation="90" wrapText="1"/>
      <protection/>
    </xf>
    <xf numFmtId="0" fontId="5" fillId="0" borderId="26" xfId="56" applyFont="1" applyBorder="1" applyAlignment="1" applyProtection="1">
      <alignment horizontal="center" vertical="center" textRotation="90" wrapText="1"/>
      <protection/>
    </xf>
    <xf numFmtId="0" fontId="5" fillId="0" borderId="18" xfId="56" applyFont="1" applyBorder="1" applyAlignment="1" applyProtection="1">
      <alignment horizontal="center" wrapText="1"/>
      <protection/>
    </xf>
    <xf numFmtId="0" fontId="5" fillId="0" borderId="82" xfId="56" applyFont="1" applyBorder="1" applyAlignment="1" applyProtection="1">
      <alignment horizontal="center" vertical="center" wrapText="1"/>
      <protection/>
    </xf>
    <xf numFmtId="0" fontId="5" fillId="0" borderId="56" xfId="56" applyFont="1" applyBorder="1" applyAlignment="1" applyProtection="1">
      <alignment horizontal="center" vertical="center" wrapText="1"/>
      <protection/>
    </xf>
    <xf numFmtId="0" fontId="5" fillId="0" borderId="14" xfId="56" applyFont="1" applyBorder="1" applyAlignment="1" applyProtection="1">
      <alignment horizontal="center" vertical="center" wrapText="1"/>
      <protection/>
    </xf>
    <xf numFmtId="0" fontId="5" fillId="0" borderId="82" xfId="56" applyFont="1" applyBorder="1" applyAlignment="1" applyProtection="1">
      <alignment horizontal="right" vertical="center" wrapText="1"/>
      <protection/>
    </xf>
    <xf numFmtId="0" fontId="5" fillId="0" borderId="56" xfId="56" applyFont="1" applyBorder="1" applyAlignment="1" applyProtection="1">
      <alignment horizontal="righ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3</xdr:col>
      <xdr:colOff>762000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1866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9"/>
  <sheetViews>
    <sheetView showGridLines="0" tabSelected="1" zoomScalePageLayoutView="0" workbookViewId="0" topLeftCell="A1">
      <selection activeCell="C32" sqref="C32:E32"/>
    </sheetView>
  </sheetViews>
  <sheetFormatPr defaultColWidth="9.140625" defaultRowHeight="15" customHeight="1"/>
  <cols>
    <col min="1" max="1" width="3.7109375" style="17" customWidth="1"/>
    <col min="2" max="2" width="5.28125" style="17" customWidth="1"/>
    <col min="3" max="3" width="10.7109375" style="17" customWidth="1"/>
    <col min="4" max="4" width="19.28125" style="17" customWidth="1"/>
    <col min="5" max="5" width="53.57421875" style="17" customWidth="1"/>
    <col min="6" max="16384" width="9.140625" style="17" customWidth="1"/>
  </cols>
  <sheetData>
    <row r="1" s="15" customFormat="1" ht="15" customHeight="1">
      <c r="AK1" s="15" t="s">
        <v>0</v>
      </c>
    </row>
    <row r="2" spans="2:37" s="15" customFormat="1" ht="15" customHeight="1">
      <c r="B2" s="15" t="str">
        <f>+CONCATENATE('Naslovna strana '!B8," ",'Naslovna strana '!E10)</f>
        <v>Енергетска делатност: </v>
      </c>
      <c r="AK2" s="15" t="s">
        <v>1</v>
      </c>
    </row>
    <row r="3" s="15" customFormat="1" ht="15" customHeight="1">
      <c r="AK3" s="15" t="s">
        <v>2</v>
      </c>
    </row>
    <row r="4" s="15" customFormat="1" ht="15" customHeight="1">
      <c r="AK4" s="15">
        <v>3</v>
      </c>
    </row>
    <row r="5" s="15" customFormat="1" ht="15" customHeight="1"/>
    <row r="6" s="15" customFormat="1" ht="15" customHeight="1"/>
    <row r="7" s="15" customFormat="1" ht="15" customHeight="1"/>
    <row r="8" spans="2:11" s="15" customFormat="1" ht="15" customHeight="1">
      <c r="B8" s="2" t="s">
        <v>3</v>
      </c>
      <c r="C8" s="89"/>
      <c r="D8" s="2"/>
      <c r="E8" s="90" t="s">
        <v>129</v>
      </c>
      <c r="F8" s="2"/>
      <c r="G8" s="2"/>
      <c r="H8" s="2"/>
      <c r="I8" s="5"/>
      <c r="J8" s="5"/>
      <c r="K8" s="2"/>
    </row>
    <row r="9" spans="2:11" s="15" customFormat="1" ht="15" customHeight="1">
      <c r="B9" s="2"/>
      <c r="C9" s="2"/>
      <c r="D9" s="2"/>
      <c r="E9" s="2"/>
      <c r="F9" s="2"/>
      <c r="G9" s="2"/>
      <c r="H9" s="2"/>
      <c r="I9" s="5"/>
      <c r="J9" s="5"/>
      <c r="K9" s="2"/>
    </row>
    <row r="10" spans="2:11" s="15" customFormat="1" ht="15" customHeight="1">
      <c r="B10" s="91" t="s">
        <v>4</v>
      </c>
      <c r="C10" s="2"/>
      <c r="D10" s="2"/>
      <c r="E10" s="341"/>
      <c r="F10" s="92"/>
      <c r="G10" s="92"/>
      <c r="H10" s="92"/>
      <c r="I10" s="2"/>
      <c r="J10" s="2"/>
      <c r="K10" s="2"/>
    </row>
    <row r="11" spans="2:11" s="15" customFormat="1" ht="15" customHeight="1">
      <c r="B11" s="2" t="s">
        <v>5</v>
      </c>
      <c r="C11" s="2"/>
      <c r="D11" s="2"/>
      <c r="E11" s="342"/>
      <c r="F11" s="93"/>
      <c r="G11" s="93"/>
      <c r="H11" s="93"/>
      <c r="I11" s="2"/>
      <c r="J11" s="2"/>
      <c r="K11" s="2"/>
    </row>
    <row r="12" spans="2:11" s="15" customFormat="1" ht="15" customHeight="1">
      <c r="B12" s="2" t="s">
        <v>6</v>
      </c>
      <c r="C12" s="2"/>
      <c r="D12" s="2"/>
      <c r="E12" s="342"/>
      <c r="F12" s="93"/>
      <c r="G12" s="93"/>
      <c r="H12" s="93"/>
      <c r="I12" s="2"/>
      <c r="J12" s="2"/>
      <c r="K12" s="2"/>
    </row>
    <row r="13" spans="2:11" s="15" customFormat="1" ht="9" customHeight="1">
      <c r="B13" s="2"/>
      <c r="C13" s="2"/>
      <c r="D13" s="2"/>
      <c r="E13" s="40"/>
      <c r="F13" s="40"/>
      <c r="G13" s="40"/>
      <c r="H13" s="40"/>
      <c r="I13" s="2"/>
      <c r="J13" s="2"/>
      <c r="K13" s="2"/>
    </row>
    <row r="14" spans="2:11" s="19" customFormat="1" ht="15" customHeight="1">
      <c r="B14" s="91" t="s">
        <v>7</v>
      </c>
      <c r="C14" s="91"/>
      <c r="D14" s="91"/>
      <c r="E14" s="343">
        <v>2023</v>
      </c>
      <c r="F14" s="94"/>
      <c r="G14" s="94"/>
      <c r="H14" s="94"/>
      <c r="I14" s="91"/>
      <c r="J14" s="91"/>
      <c r="K14" s="91"/>
    </row>
    <row r="15" spans="2:11" s="15" customFormat="1" ht="9" customHeight="1">
      <c r="B15" s="2"/>
      <c r="C15" s="2"/>
      <c r="D15" s="2"/>
      <c r="E15" s="40"/>
      <c r="F15" s="40"/>
      <c r="G15" s="40"/>
      <c r="H15" s="40"/>
      <c r="I15" s="2"/>
      <c r="J15" s="2"/>
      <c r="K15" s="2"/>
    </row>
    <row r="16" spans="2:11" s="15" customFormat="1" ht="15" customHeight="1">
      <c r="B16" s="2" t="s">
        <v>8</v>
      </c>
      <c r="C16" s="2"/>
      <c r="D16" s="2"/>
      <c r="E16" s="344"/>
      <c r="F16" s="93"/>
      <c r="G16" s="93"/>
      <c r="H16" s="93"/>
      <c r="I16" s="2"/>
      <c r="J16" s="2"/>
      <c r="K16" s="2"/>
    </row>
    <row r="17" spans="2:11" s="15" customFormat="1" ht="12.75">
      <c r="B17" s="2"/>
      <c r="C17" s="2"/>
      <c r="D17" s="2"/>
      <c r="E17" s="40"/>
      <c r="F17" s="40"/>
      <c r="G17" s="40"/>
      <c r="H17" s="40"/>
      <c r="I17" s="2"/>
      <c r="J17" s="2"/>
      <c r="K17" s="2"/>
    </row>
    <row r="18" spans="2:11" s="15" customFormat="1" ht="12.75">
      <c r="B18" s="2" t="s">
        <v>9</v>
      </c>
      <c r="C18" s="2"/>
      <c r="D18" s="2" t="s">
        <v>10</v>
      </c>
      <c r="E18" s="344"/>
      <c r="F18" s="93"/>
      <c r="G18" s="93"/>
      <c r="H18" s="93"/>
      <c r="I18" s="2"/>
      <c r="J18" s="2"/>
      <c r="K18" s="2"/>
    </row>
    <row r="19" spans="2:11" s="15" customFormat="1" ht="12.75">
      <c r="B19" s="2"/>
      <c r="C19" s="2"/>
      <c r="D19" s="2"/>
      <c r="E19" s="40"/>
      <c r="F19" s="40"/>
      <c r="G19" s="40"/>
      <c r="H19" s="40"/>
      <c r="I19" s="2"/>
      <c r="J19" s="2"/>
      <c r="K19" s="2"/>
    </row>
    <row r="20" spans="2:11" s="15" customFormat="1" ht="12.75">
      <c r="B20" s="2"/>
      <c r="C20" s="2"/>
      <c r="D20" s="2" t="s">
        <v>11</v>
      </c>
      <c r="E20" s="344"/>
      <c r="F20" s="93"/>
      <c r="G20" s="93"/>
      <c r="H20" s="93"/>
      <c r="I20" s="2"/>
      <c r="J20" s="2"/>
      <c r="K20" s="2"/>
    </row>
    <row r="21" spans="2:11" s="15" customFormat="1" ht="12.75">
      <c r="B21" s="2"/>
      <c r="C21" s="2"/>
      <c r="D21" s="2"/>
      <c r="E21" s="40"/>
      <c r="F21" s="40"/>
      <c r="G21" s="40"/>
      <c r="H21" s="40"/>
      <c r="I21" s="2"/>
      <c r="J21" s="2"/>
      <c r="K21" s="2"/>
    </row>
    <row r="22" spans="2:11" s="15" customFormat="1" ht="12.75">
      <c r="B22" s="2"/>
      <c r="C22" s="2"/>
      <c r="D22" s="2" t="s">
        <v>12</v>
      </c>
      <c r="E22" s="345"/>
      <c r="F22" s="93"/>
      <c r="G22" s="93"/>
      <c r="H22" s="93"/>
      <c r="I22" s="2"/>
      <c r="J22" s="2"/>
      <c r="K22" s="2"/>
    </row>
    <row r="23" spans="2:11" s="15" customFormat="1" ht="12.75">
      <c r="B23" s="2"/>
      <c r="C23" s="2"/>
      <c r="D23" s="2"/>
      <c r="E23" s="40"/>
      <c r="F23" s="40"/>
      <c r="G23" s="40"/>
      <c r="H23" s="40"/>
      <c r="I23" s="2"/>
      <c r="J23" s="2"/>
      <c r="K23" s="2"/>
    </row>
    <row r="24" spans="2:11" s="15" customFormat="1" ht="12.75">
      <c r="B24" s="2" t="s">
        <v>13</v>
      </c>
      <c r="C24" s="2"/>
      <c r="D24" s="2"/>
      <c r="E24" s="346"/>
      <c r="F24" s="93"/>
      <c r="G24" s="93"/>
      <c r="H24" s="93"/>
      <c r="I24" s="2"/>
      <c r="J24" s="97"/>
      <c r="K24" s="2"/>
    </row>
    <row r="25" spans="2:11" s="15" customFormat="1" ht="12.75">
      <c r="B25" s="2"/>
      <c r="C25" s="2"/>
      <c r="D25" s="2"/>
      <c r="E25" s="93"/>
      <c r="F25" s="93"/>
      <c r="G25" s="93"/>
      <c r="H25" s="93"/>
      <c r="I25" s="2"/>
      <c r="J25" s="2"/>
      <c r="K25" s="2"/>
    </row>
    <row r="26" spans="2:11" s="12" customFormat="1" ht="12.75">
      <c r="B26" s="95" t="s">
        <v>14</v>
      </c>
      <c r="C26" s="1"/>
      <c r="D26" s="1"/>
      <c r="E26" s="1"/>
      <c r="F26" s="3"/>
      <c r="G26" s="3"/>
      <c r="H26" s="3"/>
      <c r="I26" s="1"/>
      <c r="J26" s="1"/>
      <c r="K26" s="1"/>
    </row>
    <row r="27" spans="2:11" s="12" customFormat="1" ht="12.75">
      <c r="B27" s="13" t="s">
        <v>17</v>
      </c>
      <c r="C27" s="347" t="s">
        <v>18</v>
      </c>
      <c r="D27" s="348"/>
      <c r="E27" s="348"/>
      <c r="F27" s="3"/>
      <c r="G27" s="1"/>
      <c r="H27" s="1"/>
      <c r="I27" s="1"/>
      <c r="J27" s="1"/>
      <c r="K27" s="1"/>
    </row>
    <row r="28" spans="2:11" s="12" customFormat="1" ht="12.75">
      <c r="B28" s="13" t="s">
        <v>19</v>
      </c>
      <c r="C28" s="437" t="s">
        <v>184</v>
      </c>
      <c r="D28" s="437"/>
      <c r="E28" s="437"/>
      <c r="F28" s="437"/>
      <c r="G28" s="437"/>
      <c r="H28" s="437"/>
      <c r="I28" s="437"/>
      <c r="J28" s="437"/>
      <c r="K28" s="1"/>
    </row>
    <row r="29" spans="2:12" s="3" customFormat="1" ht="12.75">
      <c r="B29" s="300" t="s">
        <v>20</v>
      </c>
      <c r="C29" s="439" t="s">
        <v>130</v>
      </c>
      <c r="D29" s="440"/>
      <c r="E29" s="441"/>
      <c r="F29" s="306"/>
      <c r="G29" s="306"/>
      <c r="H29" s="306"/>
      <c r="I29" s="306"/>
      <c r="J29" s="306"/>
      <c r="K29" s="96"/>
      <c r="L29" s="25"/>
    </row>
    <row r="30" spans="2:12" s="3" customFormat="1" ht="12.75">
      <c r="B30" s="13"/>
      <c r="C30" s="2"/>
      <c r="D30" s="40"/>
      <c r="E30" s="40"/>
      <c r="F30" s="306"/>
      <c r="G30" s="306"/>
      <c r="H30" s="306"/>
      <c r="I30" s="306"/>
      <c r="J30" s="306"/>
      <c r="K30" s="96"/>
      <c r="L30" s="25"/>
    </row>
    <row r="31" spans="2:12" s="3" customFormat="1" ht="12.75">
      <c r="B31" s="13"/>
      <c r="C31" s="437" t="s">
        <v>131</v>
      </c>
      <c r="D31" s="437"/>
      <c r="E31" s="437"/>
      <c r="F31" s="302"/>
      <c r="G31" s="302"/>
      <c r="H31" s="302"/>
      <c r="I31" s="302"/>
      <c r="J31" s="302"/>
      <c r="K31" s="98"/>
      <c r="L31" s="297"/>
    </row>
    <row r="32" spans="2:12" s="3" customFormat="1" ht="12.75">
      <c r="B32" s="13"/>
      <c r="C32" s="437" t="s">
        <v>132</v>
      </c>
      <c r="D32" s="437"/>
      <c r="E32" s="437"/>
      <c r="F32" s="302"/>
      <c r="G32" s="302"/>
      <c r="H32" s="302"/>
      <c r="I32" s="302"/>
      <c r="J32" s="302"/>
      <c r="K32" s="98"/>
      <c r="L32" s="297"/>
    </row>
    <row r="33" spans="2:12" s="3" customFormat="1" ht="12.75">
      <c r="B33" s="13"/>
      <c r="C33" s="437" t="s">
        <v>133</v>
      </c>
      <c r="D33" s="437"/>
      <c r="E33" s="437"/>
      <c r="F33" s="302"/>
      <c r="G33" s="302"/>
      <c r="H33" s="302"/>
      <c r="I33" s="302"/>
      <c r="J33" s="302"/>
      <c r="K33" s="98"/>
      <c r="L33" s="297"/>
    </row>
    <row r="34" spans="2:12" s="3" customFormat="1" ht="12.75">
      <c r="B34" s="13"/>
      <c r="C34" s="437" t="s">
        <v>134</v>
      </c>
      <c r="D34" s="437"/>
      <c r="E34" s="437"/>
      <c r="F34" s="302"/>
      <c r="G34" s="303"/>
      <c r="H34" s="303"/>
      <c r="I34" s="303"/>
      <c r="J34" s="303"/>
      <c r="K34" s="98"/>
      <c r="L34" s="297"/>
    </row>
    <row r="35" spans="2:12" s="3" customFormat="1" ht="12.75">
      <c r="B35" s="13"/>
      <c r="C35" s="40" t="s">
        <v>157</v>
      </c>
      <c r="D35" s="40"/>
      <c r="E35" s="307"/>
      <c r="F35" s="302"/>
      <c r="G35" s="303"/>
      <c r="H35" s="303"/>
      <c r="I35" s="303"/>
      <c r="J35" s="303"/>
      <c r="K35" s="98"/>
      <c r="L35" s="297"/>
    </row>
    <row r="36" spans="2:12" s="3" customFormat="1" ht="12.75">
      <c r="B36" s="13"/>
      <c r="C36" s="438"/>
      <c r="D36" s="438"/>
      <c r="E36" s="438"/>
      <c r="F36" s="302"/>
      <c r="G36" s="303"/>
      <c r="H36" s="303"/>
      <c r="I36" s="303"/>
      <c r="J36" s="303"/>
      <c r="K36" s="98"/>
      <c r="L36" s="297"/>
    </row>
    <row r="37" spans="2:12" s="3" customFormat="1" ht="12.75">
      <c r="B37" s="13"/>
      <c r="C37" s="438"/>
      <c r="D37" s="438"/>
      <c r="E37" s="438"/>
      <c r="F37" s="304"/>
      <c r="G37" s="305"/>
      <c r="H37" s="305"/>
      <c r="I37" s="305"/>
      <c r="J37" s="305"/>
      <c r="K37" s="98"/>
      <c r="L37" s="297"/>
    </row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pans="1:7" ht="12.75">
      <c r="A257" s="12"/>
      <c r="B257" s="12"/>
      <c r="C257" s="12"/>
      <c r="D257" s="12"/>
      <c r="E257" s="12"/>
      <c r="F257" s="12"/>
      <c r="G257" s="12"/>
    </row>
    <row r="258" spans="1:7" ht="12.75">
      <c r="A258" s="12"/>
      <c r="B258" s="12"/>
      <c r="C258" s="12"/>
      <c r="D258" s="12"/>
      <c r="E258" s="12"/>
      <c r="F258" s="12"/>
      <c r="G258" s="12"/>
    </row>
    <row r="259" spans="1:7" ht="12.75">
      <c r="A259" s="12"/>
      <c r="B259" s="12"/>
      <c r="C259" s="12"/>
      <c r="D259" s="12"/>
      <c r="E259" s="12"/>
      <c r="F259" s="12"/>
      <c r="G259" s="12"/>
    </row>
  </sheetData>
  <sheetProtection/>
  <mergeCells count="8">
    <mergeCell ref="C34:E34"/>
    <mergeCell ref="C36:E36"/>
    <mergeCell ref="C37:E37"/>
    <mergeCell ref="C31:E31"/>
    <mergeCell ref="C28:J28"/>
    <mergeCell ref="C29:E29"/>
    <mergeCell ref="C32:E32"/>
    <mergeCell ref="C33:E33"/>
  </mergeCells>
  <printOptions/>
  <pageMargins left="0.42" right="0.38" top="0.52" bottom="0.5699989063867017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showGridLines="0" zoomScaleSheetLayoutView="85" zoomScalePageLayoutView="0" workbookViewId="0" topLeftCell="D1">
      <selection activeCell="P7" sqref="P7"/>
    </sheetView>
  </sheetViews>
  <sheetFormatPr defaultColWidth="9.140625" defaultRowHeight="12.75"/>
  <cols>
    <col min="1" max="1" width="2.421875" style="9" customWidth="1"/>
    <col min="2" max="2" width="7.00390625" style="101" customWidth="1"/>
    <col min="3" max="3" width="38.7109375" style="9" customWidth="1"/>
    <col min="4" max="13" width="10.28125" style="9" customWidth="1"/>
    <col min="14" max="15" width="10.28125" style="8" customWidth="1"/>
    <col min="16" max="16" width="14.28125" style="8" customWidth="1"/>
    <col min="17" max="17" width="1.7109375" style="9" customWidth="1"/>
    <col min="18" max="18" width="15.8515625" style="9" customWidth="1"/>
    <col min="19" max="16384" width="9.140625" style="9" customWidth="1"/>
  </cols>
  <sheetData>
    <row r="1" spans="1:16" s="1" customFormat="1" ht="15" customHeight="1">
      <c r="A1" s="100" t="s">
        <v>15</v>
      </c>
      <c r="C1" s="20"/>
      <c r="D1" s="76"/>
      <c r="E1" s="76"/>
      <c r="F1" s="76"/>
      <c r="G1" s="76"/>
      <c r="H1" s="76"/>
      <c r="I1" s="2"/>
      <c r="J1" s="5"/>
      <c r="M1" s="6"/>
      <c r="N1" s="6"/>
      <c r="O1" s="6"/>
      <c r="P1" s="6"/>
    </row>
    <row r="2" spans="2:16" s="1" customFormat="1" ht="15" customHeight="1">
      <c r="B2" s="100"/>
      <c r="C2" s="20"/>
      <c r="D2" s="76"/>
      <c r="E2" s="76"/>
      <c r="F2" s="76"/>
      <c r="G2" s="76"/>
      <c r="H2" s="76"/>
      <c r="I2" s="2"/>
      <c r="J2" s="5"/>
      <c r="M2" s="6"/>
      <c r="N2" s="6"/>
      <c r="O2" s="6"/>
      <c r="P2" s="6"/>
    </row>
    <row r="3" spans="2:16" s="1" customFormat="1" ht="15" customHeight="1">
      <c r="B3" s="21" t="str">
        <f>+CONCATENATE('Naslovna strana '!B10," ",'Naslovna strana '!E10)</f>
        <v>Назив енергетског субјекта: </v>
      </c>
      <c r="C3" s="20"/>
      <c r="H3" s="3"/>
      <c r="I3" s="4"/>
      <c r="J3" s="3"/>
      <c r="K3" s="3"/>
      <c r="L3" s="3"/>
      <c r="N3" s="6"/>
      <c r="O3" s="6"/>
      <c r="P3" s="6"/>
    </row>
    <row r="4" spans="2:16" s="1" customFormat="1" ht="15" customHeight="1">
      <c r="B4" s="301" t="str">
        <f>+CONCATENATE('Naslovna strana '!B8," ",'Naslovna strana '!E8)</f>
        <v>Енергетска делатност: Транспорт природног гаса и управљање транспортним системом</v>
      </c>
      <c r="C4" s="20"/>
      <c r="H4" s="3"/>
      <c r="I4" s="4"/>
      <c r="J4" s="3"/>
      <c r="K4" s="3"/>
      <c r="L4" s="3"/>
      <c r="N4" s="6"/>
      <c r="O4" s="11"/>
      <c r="P4" s="6"/>
    </row>
    <row r="5" spans="2:16" s="3" customFormat="1" ht="15" customHeight="1">
      <c r="B5" s="21" t="str">
        <f>+CONCATENATE('Naslovna strana '!B24," ",'Naslovna strana '!E24)</f>
        <v>Датум обраде: </v>
      </c>
      <c r="C5" s="22"/>
      <c r="D5" s="155"/>
      <c r="F5" s="77"/>
      <c r="I5" s="4"/>
      <c r="N5" s="7"/>
      <c r="O5" s="7"/>
      <c r="P5" s="7"/>
    </row>
    <row r="6" spans="2:16" s="1" customFormat="1" ht="28.5" customHeight="1">
      <c r="B6" s="104"/>
      <c r="C6" s="23"/>
      <c r="D6" s="24"/>
      <c r="F6" s="21" t="str">
        <f>+CONCATENATE("Табела ГТ-16-1.1 Тарифни елемент енергент за "," ",'Naslovna strana '!E14,". годину")</f>
        <v>Табела ГТ-16-1.1 Тарифни елемент енергент за  2023. годину</v>
      </c>
      <c r="G6" s="2"/>
      <c r="H6" s="2"/>
      <c r="I6" s="2"/>
      <c r="J6" s="2"/>
      <c r="K6" s="2"/>
      <c r="L6" s="2"/>
      <c r="M6" s="2"/>
      <c r="N6" s="2"/>
      <c r="O6" s="2"/>
      <c r="P6" s="353" t="s">
        <v>177</v>
      </c>
    </row>
    <row r="7" spans="2:16" s="1" customFormat="1" ht="24.75" customHeight="1">
      <c r="B7" s="105" t="s">
        <v>16</v>
      </c>
      <c r="C7" s="28" t="s">
        <v>23</v>
      </c>
      <c r="D7" s="29" t="s">
        <v>116</v>
      </c>
      <c r="E7" s="30" t="s">
        <v>117</v>
      </c>
      <c r="F7" s="30" t="s">
        <v>118</v>
      </c>
      <c r="G7" s="30" t="s">
        <v>119</v>
      </c>
      <c r="H7" s="30" t="s">
        <v>120</v>
      </c>
      <c r="I7" s="30" t="s">
        <v>121</v>
      </c>
      <c r="J7" s="39" t="s">
        <v>122</v>
      </c>
      <c r="K7" s="30" t="s">
        <v>123</v>
      </c>
      <c r="L7" s="30" t="s">
        <v>124</v>
      </c>
      <c r="M7" s="30" t="s">
        <v>125</v>
      </c>
      <c r="N7" s="31" t="s">
        <v>126</v>
      </c>
      <c r="O7" s="32" t="s">
        <v>127</v>
      </c>
      <c r="P7" s="33" t="s">
        <v>22</v>
      </c>
    </row>
    <row r="8" spans="1:16" s="1" customFormat="1" ht="24.75" customHeight="1">
      <c r="A8" s="36"/>
      <c r="B8" s="107" t="s">
        <v>60</v>
      </c>
      <c r="C8" s="78" t="s">
        <v>24</v>
      </c>
      <c r="D8" s="79">
        <f aca="true" t="shared" si="0" ref="D8:O8">D9+D12+D13</f>
        <v>0</v>
      </c>
      <c r="E8" s="80">
        <f t="shared" si="0"/>
        <v>0</v>
      </c>
      <c r="F8" s="235">
        <f t="shared" si="0"/>
        <v>0</v>
      </c>
      <c r="G8" s="81">
        <f t="shared" si="0"/>
        <v>0</v>
      </c>
      <c r="H8" s="235">
        <f t="shared" si="0"/>
        <v>0</v>
      </c>
      <c r="I8" s="235">
        <f t="shared" si="0"/>
        <v>0</v>
      </c>
      <c r="J8" s="81">
        <f t="shared" si="0"/>
        <v>0</v>
      </c>
      <c r="K8" s="80">
        <f t="shared" si="0"/>
        <v>0</v>
      </c>
      <c r="L8" s="235">
        <f t="shared" si="0"/>
        <v>0</v>
      </c>
      <c r="M8" s="81">
        <f t="shared" si="0"/>
        <v>0</v>
      </c>
      <c r="N8" s="235">
        <f t="shared" si="0"/>
        <v>0</v>
      </c>
      <c r="O8" s="81">
        <f t="shared" si="0"/>
        <v>0</v>
      </c>
      <c r="P8" s="82">
        <f aca="true" t="shared" si="1" ref="P8:P14">SUM(D8:O8)</f>
        <v>0</v>
      </c>
    </row>
    <row r="9" spans="1:16" s="1" customFormat="1" ht="18" customHeight="1">
      <c r="A9" s="36"/>
      <c r="B9" s="108" t="s">
        <v>57</v>
      </c>
      <c r="C9" s="61" t="s">
        <v>61</v>
      </c>
      <c r="D9" s="355">
        <f>+SUM(D10:D11)</f>
        <v>0</v>
      </c>
      <c r="E9" s="356">
        <f>+SUM(E10:E11)</f>
        <v>0</v>
      </c>
      <c r="F9" s="356">
        <f aca="true" t="shared" si="2" ref="F9:N9">+SUM(F10:F11)</f>
        <v>0</v>
      </c>
      <c r="G9" s="356">
        <f t="shared" si="2"/>
        <v>0</v>
      </c>
      <c r="H9" s="356">
        <f t="shared" si="2"/>
        <v>0</v>
      </c>
      <c r="I9" s="356">
        <f t="shared" si="2"/>
        <v>0</v>
      </c>
      <c r="J9" s="356">
        <f t="shared" si="2"/>
        <v>0</v>
      </c>
      <c r="K9" s="356">
        <f t="shared" si="2"/>
        <v>0</v>
      </c>
      <c r="L9" s="356">
        <f t="shared" si="2"/>
        <v>0</v>
      </c>
      <c r="M9" s="356">
        <f t="shared" si="2"/>
        <v>0</v>
      </c>
      <c r="N9" s="356">
        <f t="shared" si="2"/>
        <v>0</v>
      </c>
      <c r="O9" s="357">
        <f>+SUM(O10:O11)</f>
        <v>0</v>
      </c>
      <c r="P9" s="83">
        <f t="shared" si="1"/>
        <v>0</v>
      </c>
    </row>
    <row r="10" spans="1:16" s="1" customFormat="1" ht="18" customHeight="1">
      <c r="A10" s="36"/>
      <c r="B10" s="108" t="s">
        <v>45</v>
      </c>
      <c r="C10" s="61" t="s">
        <v>139</v>
      </c>
      <c r="D10" s="175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84">
        <f t="shared" si="1"/>
        <v>0</v>
      </c>
    </row>
    <row r="11" spans="1:16" s="1" customFormat="1" ht="18" customHeight="1">
      <c r="A11" s="36"/>
      <c r="B11" s="108" t="s">
        <v>31</v>
      </c>
      <c r="C11" s="61" t="s">
        <v>151</v>
      </c>
      <c r="D11" s="175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6"/>
      <c r="P11" s="84">
        <f t="shared" si="1"/>
        <v>0</v>
      </c>
    </row>
    <row r="12" spans="1:21" s="1" customFormat="1" ht="18" customHeight="1">
      <c r="A12" s="36"/>
      <c r="B12" s="108" t="s">
        <v>21</v>
      </c>
      <c r="C12" s="62" t="s">
        <v>53</v>
      </c>
      <c r="D12" s="175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6"/>
      <c r="P12" s="84">
        <f t="shared" si="1"/>
        <v>0</v>
      </c>
      <c r="U12" s="2"/>
    </row>
    <row r="13" spans="1:16" s="1" customFormat="1" ht="18" customHeight="1">
      <c r="A13" s="36"/>
      <c r="B13" s="110" t="s">
        <v>44</v>
      </c>
      <c r="C13" s="61" t="s">
        <v>100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76"/>
      <c r="P13" s="83">
        <f t="shared" si="1"/>
        <v>0</v>
      </c>
    </row>
    <row r="14" spans="1:18" s="1" customFormat="1" ht="24.75" customHeight="1" thickBot="1">
      <c r="A14" s="36"/>
      <c r="B14" s="106" t="s">
        <v>59</v>
      </c>
      <c r="C14" s="86" t="s">
        <v>25</v>
      </c>
      <c r="D14" s="169">
        <f>D15+D22+D23+D24+D25+D26</f>
        <v>0</v>
      </c>
      <c r="E14" s="170">
        <f aca="true" t="shared" si="3" ref="E14:O14">E15+E22+E23+E24+E25+E26</f>
        <v>0</v>
      </c>
      <c r="F14" s="170">
        <f t="shared" si="3"/>
        <v>0</v>
      </c>
      <c r="G14" s="170">
        <f t="shared" si="3"/>
        <v>0</v>
      </c>
      <c r="H14" s="170">
        <f t="shared" si="3"/>
        <v>0</v>
      </c>
      <c r="I14" s="170">
        <f t="shared" si="3"/>
        <v>0</v>
      </c>
      <c r="J14" s="170">
        <f t="shared" si="3"/>
        <v>0</v>
      </c>
      <c r="K14" s="170">
        <f t="shared" si="3"/>
        <v>0</v>
      </c>
      <c r="L14" s="170">
        <f t="shared" si="3"/>
        <v>0</v>
      </c>
      <c r="M14" s="170">
        <f t="shared" si="3"/>
        <v>0</v>
      </c>
      <c r="N14" s="170">
        <f t="shared" si="3"/>
        <v>0</v>
      </c>
      <c r="O14" s="168">
        <f t="shared" si="3"/>
        <v>0</v>
      </c>
      <c r="P14" s="116">
        <f t="shared" si="1"/>
        <v>0</v>
      </c>
      <c r="R14" s="27"/>
    </row>
    <row r="15" spans="1:18" s="1" customFormat="1" ht="24.75" customHeight="1" thickBot="1">
      <c r="A15" s="2"/>
      <c r="B15" s="124" t="s">
        <v>35</v>
      </c>
      <c r="C15" s="125" t="s">
        <v>149</v>
      </c>
      <c r="D15" s="126">
        <f aca="true" t="shared" si="4" ref="D15:O15">D16+D17+D18+D19+D20</f>
        <v>0</v>
      </c>
      <c r="E15" s="127">
        <f t="shared" si="4"/>
        <v>0</v>
      </c>
      <c r="F15" s="127">
        <f t="shared" si="4"/>
        <v>0</v>
      </c>
      <c r="G15" s="127">
        <f t="shared" si="4"/>
        <v>0</v>
      </c>
      <c r="H15" s="127">
        <f t="shared" si="4"/>
        <v>0</v>
      </c>
      <c r="I15" s="127">
        <f t="shared" si="4"/>
        <v>0</v>
      </c>
      <c r="J15" s="127">
        <f t="shared" si="4"/>
        <v>0</v>
      </c>
      <c r="K15" s="127">
        <f t="shared" si="4"/>
        <v>0</v>
      </c>
      <c r="L15" s="127">
        <f t="shared" si="4"/>
        <v>0</v>
      </c>
      <c r="M15" s="127">
        <f t="shared" si="4"/>
        <v>0</v>
      </c>
      <c r="N15" s="127">
        <f t="shared" si="4"/>
        <v>0</v>
      </c>
      <c r="O15" s="174">
        <f t="shared" si="4"/>
        <v>0</v>
      </c>
      <c r="P15" s="173">
        <f>SUM(D15:O15)</f>
        <v>0</v>
      </c>
      <c r="R15" s="27"/>
    </row>
    <row r="16" spans="1:16" s="1" customFormat="1" ht="18" customHeight="1">
      <c r="A16" s="36"/>
      <c r="B16" s="110" t="s">
        <v>28</v>
      </c>
      <c r="C16" s="372" t="s">
        <v>158</v>
      </c>
      <c r="D16" s="178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84">
        <f aca="true" t="shared" si="5" ref="P16:P26">SUM(D16:O16)</f>
        <v>0</v>
      </c>
    </row>
    <row r="17" spans="1:16" s="1" customFormat="1" ht="18" customHeight="1">
      <c r="A17" s="36"/>
      <c r="B17" s="107" t="s">
        <v>29</v>
      </c>
      <c r="C17" s="62" t="s">
        <v>159</v>
      </c>
      <c r="D17" s="175"/>
      <c r="E17" s="176"/>
      <c r="F17" s="177"/>
      <c r="G17" s="177"/>
      <c r="H17" s="177"/>
      <c r="I17" s="177"/>
      <c r="J17" s="177"/>
      <c r="K17" s="177"/>
      <c r="L17" s="177"/>
      <c r="M17" s="177"/>
      <c r="N17" s="177"/>
      <c r="O17" s="426"/>
      <c r="P17" s="88">
        <f>SUM(D17:O17)</f>
        <v>0</v>
      </c>
    </row>
    <row r="18" spans="1:16" s="1" customFormat="1" ht="18" customHeight="1">
      <c r="A18" s="36"/>
      <c r="B18" s="107" t="s">
        <v>37</v>
      </c>
      <c r="C18" s="62" t="s">
        <v>160</v>
      </c>
      <c r="D18" s="175"/>
      <c r="E18" s="176"/>
      <c r="F18" s="176"/>
      <c r="G18" s="176"/>
      <c r="H18" s="393"/>
      <c r="I18" s="177"/>
      <c r="J18" s="176"/>
      <c r="K18" s="176"/>
      <c r="L18" s="176"/>
      <c r="M18" s="176"/>
      <c r="N18" s="176"/>
      <c r="O18" s="426"/>
      <c r="P18" s="87">
        <f t="shared" si="5"/>
        <v>0</v>
      </c>
    </row>
    <row r="19" spans="1:16" s="1" customFormat="1" ht="18" customHeight="1">
      <c r="A19" s="36"/>
      <c r="B19" s="111" t="s">
        <v>38</v>
      </c>
      <c r="C19" s="62" t="s">
        <v>161</v>
      </c>
      <c r="D19" s="184"/>
      <c r="E19" s="185"/>
      <c r="F19" s="185"/>
      <c r="G19" s="185"/>
      <c r="H19" s="185"/>
      <c r="I19" s="185"/>
      <c r="J19" s="186"/>
      <c r="K19" s="185"/>
      <c r="L19" s="185"/>
      <c r="M19" s="185"/>
      <c r="N19" s="185"/>
      <c r="O19" s="183"/>
      <c r="P19" s="394">
        <f t="shared" si="5"/>
        <v>0</v>
      </c>
    </row>
    <row r="20" spans="1:16" s="1" customFormat="1" ht="18" customHeight="1">
      <c r="A20" s="36"/>
      <c r="B20" s="111" t="s">
        <v>39</v>
      </c>
      <c r="C20" s="62" t="s">
        <v>162</v>
      </c>
      <c r="D20" s="184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7"/>
      <c r="P20" s="85">
        <f t="shared" si="5"/>
        <v>0</v>
      </c>
    </row>
    <row r="21" spans="1:16" s="1" customFormat="1" ht="30" customHeight="1" thickBot="1">
      <c r="A21" s="36"/>
      <c r="B21" s="111" t="s">
        <v>95</v>
      </c>
      <c r="C21" s="158" t="s">
        <v>96</v>
      </c>
      <c r="D21" s="184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243"/>
      <c r="P21" s="236">
        <f t="shared" si="5"/>
        <v>0</v>
      </c>
    </row>
    <row r="22" spans="1:16" s="1" customFormat="1" ht="24.75" customHeight="1" thickBot="1">
      <c r="A22" s="2"/>
      <c r="B22" s="124" t="s">
        <v>40</v>
      </c>
      <c r="C22" s="125" t="s">
        <v>150</v>
      </c>
      <c r="D22" s="188"/>
      <c r="E22" s="189"/>
      <c r="F22" s="189"/>
      <c r="G22" s="189"/>
      <c r="H22" s="189"/>
      <c r="I22" s="189"/>
      <c r="J22" s="190"/>
      <c r="K22" s="189"/>
      <c r="L22" s="189"/>
      <c r="M22" s="189"/>
      <c r="N22" s="189"/>
      <c r="O22" s="191"/>
      <c r="P22" s="172">
        <f t="shared" si="5"/>
        <v>0</v>
      </c>
    </row>
    <row r="23" spans="1:16" s="1" customFormat="1" ht="18" customHeight="1">
      <c r="A23" s="36"/>
      <c r="B23" s="110" t="s">
        <v>41</v>
      </c>
      <c r="C23" s="162" t="s">
        <v>93</v>
      </c>
      <c r="D23" s="242"/>
      <c r="E23" s="180"/>
      <c r="F23" s="179"/>
      <c r="G23" s="179"/>
      <c r="H23" s="179"/>
      <c r="I23" s="179"/>
      <c r="J23" s="179"/>
      <c r="K23" s="179"/>
      <c r="L23" s="182"/>
      <c r="M23" s="182"/>
      <c r="N23" s="182"/>
      <c r="O23" s="192"/>
      <c r="P23" s="237">
        <f t="shared" si="5"/>
        <v>0</v>
      </c>
    </row>
    <row r="24" spans="1:16" s="1" customFormat="1" ht="18" customHeight="1">
      <c r="A24" s="36"/>
      <c r="B24" s="110" t="s">
        <v>49</v>
      </c>
      <c r="C24" s="117" t="s">
        <v>94</v>
      </c>
      <c r="D24" s="193"/>
      <c r="E24" s="194"/>
      <c r="F24" s="194"/>
      <c r="G24" s="194"/>
      <c r="H24" s="194"/>
      <c r="I24" s="194"/>
      <c r="J24" s="195"/>
      <c r="K24" s="194"/>
      <c r="L24" s="181"/>
      <c r="M24" s="195"/>
      <c r="N24" s="194"/>
      <c r="O24" s="196"/>
      <c r="P24" s="87">
        <f t="shared" si="5"/>
        <v>0</v>
      </c>
    </row>
    <row r="25" spans="1:16" s="1" customFormat="1" ht="18" customHeight="1">
      <c r="A25" s="36"/>
      <c r="B25" s="107" t="s">
        <v>50</v>
      </c>
      <c r="C25" s="26" t="s">
        <v>26</v>
      </c>
      <c r="D25" s="184"/>
      <c r="E25" s="185"/>
      <c r="F25" s="185"/>
      <c r="G25" s="185"/>
      <c r="H25" s="185"/>
      <c r="I25" s="185"/>
      <c r="J25" s="186"/>
      <c r="K25" s="185"/>
      <c r="L25" s="185"/>
      <c r="M25" s="185"/>
      <c r="N25" s="185"/>
      <c r="O25" s="187"/>
      <c r="P25" s="88">
        <f t="shared" si="5"/>
        <v>0</v>
      </c>
    </row>
    <row r="26" spans="1:16" s="1" customFormat="1" ht="18" customHeight="1">
      <c r="A26" s="36"/>
      <c r="B26" s="159" t="s">
        <v>51</v>
      </c>
      <c r="C26" s="160" t="s">
        <v>27</v>
      </c>
      <c r="D26" s="197"/>
      <c r="E26" s="198"/>
      <c r="F26" s="198"/>
      <c r="G26" s="198"/>
      <c r="H26" s="198"/>
      <c r="I26" s="198"/>
      <c r="J26" s="199"/>
      <c r="K26" s="198"/>
      <c r="L26" s="198"/>
      <c r="M26" s="198"/>
      <c r="N26" s="198"/>
      <c r="O26" s="410"/>
      <c r="P26" s="161">
        <f t="shared" si="5"/>
        <v>0</v>
      </c>
    </row>
    <row r="27" spans="1:16" s="1" customFormat="1" ht="24.75" customHeight="1">
      <c r="A27" s="36"/>
      <c r="B27" s="109" t="s">
        <v>81</v>
      </c>
      <c r="C27" s="34" t="s">
        <v>98</v>
      </c>
      <c r="D27" s="240">
        <f>D14*$P$28/100/(1-$P$28/100)</f>
        <v>0</v>
      </c>
      <c r="E27" s="424">
        <f aca="true" t="shared" si="6" ref="E27:O27">E14*$P$28/100/(1-$P$28/100)</f>
        <v>0</v>
      </c>
      <c r="F27" s="424">
        <f t="shared" si="6"/>
        <v>0</v>
      </c>
      <c r="G27" s="424">
        <f t="shared" si="6"/>
        <v>0</v>
      </c>
      <c r="H27" s="424">
        <f t="shared" si="6"/>
        <v>0</v>
      </c>
      <c r="I27" s="424">
        <f t="shared" si="6"/>
        <v>0</v>
      </c>
      <c r="J27" s="423">
        <f t="shared" si="6"/>
        <v>0</v>
      </c>
      <c r="K27" s="423">
        <f t="shared" si="6"/>
        <v>0</v>
      </c>
      <c r="L27" s="423">
        <f t="shared" si="6"/>
        <v>0</v>
      </c>
      <c r="M27" s="423">
        <f t="shared" si="6"/>
        <v>0</v>
      </c>
      <c r="N27" s="423">
        <f t="shared" si="6"/>
        <v>0</v>
      </c>
      <c r="O27" s="425">
        <f t="shared" si="6"/>
        <v>0</v>
      </c>
      <c r="P27" s="241">
        <f>SUM(D27:O27)</f>
        <v>0</v>
      </c>
    </row>
    <row r="28" spans="1:17" s="1" customFormat="1" ht="18" customHeight="1">
      <c r="A28" s="36"/>
      <c r="B28" s="112" t="s">
        <v>97</v>
      </c>
      <c r="C28" s="35" t="s">
        <v>176</v>
      </c>
      <c r="D28" s="421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20"/>
      <c r="P28" s="244"/>
      <c r="Q28" s="103"/>
    </row>
    <row r="29" spans="1:17" s="1" customFormat="1" ht="30" customHeight="1">
      <c r="A29" s="2"/>
      <c r="B29" s="163" t="s">
        <v>101</v>
      </c>
      <c r="C29" s="366" t="s">
        <v>102</v>
      </c>
      <c r="D29" s="164">
        <f>+D14+D27</f>
        <v>0</v>
      </c>
      <c r="E29" s="165">
        <f aca="true" t="shared" si="7" ref="E29:O29">+E14+E27</f>
        <v>0</v>
      </c>
      <c r="F29" s="166">
        <f t="shared" si="7"/>
        <v>0</v>
      </c>
      <c r="G29" s="165">
        <f t="shared" si="7"/>
        <v>0</v>
      </c>
      <c r="H29" s="165">
        <f t="shared" si="7"/>
        <v>0</v>
      </c>
      <c r="I29" s="165">
        <f t="shared" si="7"/>
        <v>0</v>
      </c>
      <c r="J29" s="165">
        <f t="shared" si="7"/>
        <v>0</v>
      </c>
      <c r="K29" s="165">
        <f t="shared" si="7"/>
        <v>0</v>
      </c>
      <c r="L29" s="165">
        <f t="shared" si="7"/>
        <v>0</v>
      </c>
      <c r="M29" s="165">
        <f t="shared" si="7"/>
        <v>0</v>
      </c>
      <c r="N29" s="165">
        <f t="shared" si="7"/>
        <v>0</v>
      </c>
      <c r="O29" s="239">
        <f t="shared" si="7"/>
        <v>0</v>
      </c>
      <c r="P29" s="238">
        <f>SUM(D29:O29)</f>
        <v>0</v>
      </c>
      <c r="Q29" s="2"/>
    </row>
    <row r="30" spans="1:17" s="1" customFormat="1" ht="18" customHeight="1">
      <c r="A30" s="2"/>
      <c r="B30" s="149"/>
      <c r="C30" s="150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2"/>
    </row>
    <row r="31" spans="1:17" s="1" customFormat="1" ht="18" customHeight="1">
      <c r="A31" s="2"/>
      <c r="B31" s="149"/>
      <c r="C31" s="150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2"/>
    </row>
    <row r="32" s="18" customFormat="1" ht="11.25" customHeight="1">
      <c r="B32" s="113"/>
    </row>
    <row r="33" s="18" customFormat="1" ht="11.25" customHeight="1">
      <c r="B33" s="113"/>
    </row>
    <row r="40" spans="2:4" s="14" customFormat="1" ht="16.5">
      <c r="B40" s="114"/>
      <c r="C40" s="16"/>
      <c r="D40" s="10"/>
    </row>
    <row r="41" spans="2:16" s="18" customFormat="1" ht="18" customHeight="1"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</row>
  </sheetData>
  <sheetProtection/>
  <mergeCells count="1">
    <mergeCell ref="B41:P41"/>
  </mergeCells>
  <printOptions/>
  <pageMargins left="0.27" right="0.35" top="0.16" bottom="0.25" header="0.29" footer="0.17"/>
  <pageSetup horizontalDpi="600" verticalDpi="600" orientation="landscape" paperSize="9" scale="71" r:id="rId3"/>
  <headerFooter alignWithMargins="0">
    <oddFooter>&amp;CСтр. &amp;P/&amp;N</oddFooter>
  </headerFooter>
  <ignoredErrors>
    <ignoredError sqref="B12:B29 B8:B9" numberStoredAsText="1"/>
    <ignoredError sqref="D9:O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showGridLines="0" zoomScaleSheetLayoutView="85" zoomScalePageLayoutView="0" workbookViewId="0" topLeftCell="D1">
      <selection activeCell="A40" sqref="A40"/>
    </sheetView>
  </sheetViews>
  <sheetFormatPr defaultColWidth="9.140625" defaultRowHeight="12.75"/>
  <cols>
    <col min="1" max="1" width="2.421875" style="9" customWidth="1"/>
    <col min="2" max="2" width="6.00390625" style="101" customWidth="1"/>
    <col min="3" max="3" width="44.57421875" style="9" customWidth="1"/>
    <col min="4" max="13" width="10.28125" style="9" customWidth="1"/>
    <col min="14" max="15" width="10.28125" style="8" customWidth="1"/>
    <col min="16" max="16" width="14.28125" style="8" customWidth="1"/>
    <col min="17" max="17" width="1.7109375" style="9" customWidth="1"/>
    <col min="18" max="18" width="15.8515625" style="9" customWidth="1"/>
    <col min="19" max="16384" width="9.140625" style="9" customWidth="1"/>
  </cols>
  <sheetData>
    <row r="1" spans="1:16" s="1" customFormat="1" ht="15" customHeight="1">
      <c r="A1" s="100" t="s">
        <v>15</v>
      </c>
      <c r="C1" s="20"/>
      <c r="D1" s="76"/>
      <c r="E1" s="76"/>
      <c r="F1" s="76"/>
      <c r="G1" s="76"/>
      <c r="H1" s="76"/>
      <c r="I1" s="2"/>
      <c r="J1" s="5"/>
      <c r="M1" s="6"/>
      <c r="N1" s="6"/>
      <c r="O1" s="6"/>
      <c r="P1" s="6"/>
    </row>
    <row r="2" spans="2:16" s="1" customFormat="1" ht="15" customHeight="1">
      <c r="B2" s="100"/>
      <c r="C2" s="20"/>
      <c r="D2" s="76"/>
      <c r="E2" s="76"/>
      <c r="F2" s="76"/>
      <c r="G2" s="76"/>
      <c r="H2" s="76"/>
      <c r="I2" s="2"/>
      <c r="J2" s="5"/>
      <c r="M2" s="6"/>
      <c r="N2" s="6"/>
      <c r="O2" s="6"/>
      <c r="P2" s="6"/>
    </row>
    <row r="3" spans="2:16" s="1" customFormat="1" ht="15" customHeight="1">
      <c r="B3" s="21" t="str">
        <f>+CONCATENATE('Naslovna strana '!B10," ",'Naslovna strana '!E10)</f>
        <v>Назив енергетског субјекта: </v>
      </c>
      <c r="C3" s="20"/>
      <c r="H3" s="3"/>
      <c r="I3" s="4"/>
      <c r="J3" s="3"/>
      <c r="K3" s="3"/>
      <c r="L3" s="3"/>
      <c r="N3" s="6"/>
      <c r="O3" s="6"/>
      <c r="P3" s="6"/>
    </row>
    <row r="4" spans="2:16" s="1" customFormat="1" ht="15" customHeight="1">
      <c r="B4" s="301" t="str">
        <f>+CONCATENATE('Naslovna strana '!B8," ",'Naslovna strana '!E8)</f>
        <v>Енергетска делатност: Транспорт природног гаса и управљање транспортним системом</v>
      </c>
      <c r="C4" s="20"/>
      <c r="H4" s="3"/>
      <c r="I4" s="4"/>
      <c r="J4" s="3"/>
      <c r="K4" s="3"/>
      <c r="L4" s="3"/>
      <c r="N4" s="6"/>
      <c r="O4" s="11"/>
      <c r="P4" s="6"/>
    </row>
    <row r="5" spans="2:16" s="3" customFormat="1" ht="15" customHeight="1">
      <c r="B5" s="21" t="str">
        <f>+CONCATENATE('Naslovna strana '!B24," ",'Naslovna strana '!E24)</f>
        <v>Датум обраде: </v>
      </c>
      <c r="C5" s="22"/>
      <c r="D5" s="155"/>
      <c r="F5" s="77"/>
      <c r="I5" s="4"/>
      <c r="N5" s="7"/>
      <c r="O5" s="7"/>
      <c r="P5" s="7"/>
    </row>
    <row r="6" spans="2:16" s="1" customFormat="1" ht="28.5" customHeight="1">
      <c r="B6" s="104"/>
      <c r="C6" s="23"/>
      <c r="D6" s="24"/>
      <c r="F6" s="21" t="str">
        <f>+CONCATENATE("Табела ГТ-16-1.2 Тарифни елемент енергент за "," ",'Naslovna strana '!E14-1,". годину")</f>
        <v>Табела ГТ-16-1.2 Тарифни елемент енергент за  2022. годину</v>
      </c>
      <c r="G6" s="2"/>
      <c r="H6" s="2"/>
      <c r="I6" s="2"/>
      <c r="J6" s="2"/>
      <c r="K6" s="2"/>
      <c r="L6" s="2"/>
      <c r="M6" s="2"/>
      <c r="N6" s="2"/>
      <c r="O6" s="2"/>
      <c r="P6" s="353" t="s">
        <v>177</v>
      </c>
    </row>
    <row r="7" spans="2:16" s="1" customFormat="1" ht="28.5" customHeight="1">
      <c r="B7" s="447" t="s">
        <v>103</v>
      </c>
      <c r="C7" s="448"/>
      <c r="D7" s="448"/>
      <c r="E7" s="448"/>
      <c r="F7" s="446"/>
      <c r="G7" s="446"/>
      <c r="H7" s="446"/>
      <c r="I7" s="443" t="s">
        <v>104</v>
      </c>
      <c r="J7" s="444"/>
      <c r="K7" s="444"/>
      <c r="L7" s="444"/>
      <c r="M7" s="444"/>
      <c r="N7" s="444"/>
      <c r="O7" s="444"/>
      <c r="P7" s="445"/>
    </row>
    <row r="8" spans="2:16" s="1" customFormat="1" ht="24.75" customHeight="1">
      <c r="B8" s="251" t="s">
        <v>16</v>
      </c>
      <c r="C8" s="252" t="s">
        <v>23</v>
      </c>
      <c r="D8" s="336" t="s">
        <v>116</v>
      </c>
      <c r="E8" s="337" t="s">
        <v>117</v>
      </c>
      <c r="F8" s="337" t="s">
        <v>118</v>
      </c>
      <c r="G8" s="337" t="s">
        <v>119</v>
      </c>
      <c r="H8" s="337" t="s">
        <v>120</v>
      </c>
      <c r="I8" s="413" t="s">
        <v>121</v>
      </c>
      <c r="J8" s="338" t="s">
        <v>122</v>
      </c>
      <c r="K8" s="337" t="s">
        <v>123</v>
      </c>
      <c r="L8" s="337" t="s">
        <v>124</v>
      </c>
      <c r="M8" s="337" t="s">
        <v>125</v>
      </c>
      <c r="N8" s="339" t="s">
        <v>126</v>
      </c>
      <c r="O8" s="340" t="s">
        <v>127</v>
      </c>
      <c r="P8" s="253" t="s">
        <v>22</v>
      </c>
    </row>
    <row r="9" spans="1:16" s="1" customFormat="1" ht="24.75" customHeight="1">
      <c r="A9" s="36"/>
      <c r="B9" s="107" t="s">
        <v>60</v>
      </c>
      <c r="C9" s="78" t="s">
        <v>24</v>
      </c>
      <c r="D9" s="79">
        <f aca="true" t="shared" si="0" ref="D9:O9">D10+D13+D14</f>
        <v>0</v>
      </c>
      <c r="E9" s="80">
        <f t="shared" si="0"/>
        <v>0</v>
      </c>
      <c r="F9" s="235">
        <f t="shared" si="0"/>
        <v>0</v>
      </c>
      <c r="G9" s="81">
        <f t="shared" si="0"/>
        <v>0</v>
      </c>
      <c r="H9" s="235">
        <f t="shared" si="0"/>
        <v>0</v>
      </c>
      <c r="I9" s="414">
        <f t="shared" si="0"/>
        <v>0</v>
      </c>
      <c r="J9" s="81">
        <f t="shared" si="0"/>
        <v>0</v>
      </c>
      <c r="K9" s="80">
        <f t="shared" si="0"/>
        <v>0</v>
      </c>
      <c r="L9" s="235">
        <f t="shared" si="0"/>
        <v>0</v>
      </c>
      <c r="M9" s="81">
        <f t="shared" si="0"/>
        <v>0</v>
      </c>
      <c r="N9" s="235">
        <f t="shared" si="0"/>
        <v>0</v>
      </c>
      <c r="O9" s="81">
        <f t="shared" si="0"/>
        <v>0</v>
      </c>
      <c r="P9" s="82">
        <f aca="true" t="shared" si="1" ref="P9:P15">SUM(D9:O9)</f>
        <v>0</v>
      </c>
    </row>
    <row r="10" spans="1:16" s="1" customFormat="1" ht="18" customHeight="1">
      <c r="A10" s="36"/>
      <c r="B10" s="108" t="s">
        <v>57</v>
      </c>
      <c r="C10" s="61" t="s">
        <v>61</v>
      </c>
      <c r="D10" s="355">
        <f>+SUM(D11:D12)</f>
        <v>0</v>
      </c>
      <c r="E10" s="356">
        <f>+SUM(E11:E12)</f>
        <v>0</v>
      </c>
      <c r="F10" s="356">
        <f aca="true" t="shared" si="2" ref="F10:N10">+SUM(F11:F12)</f>
        <v>0</v>
      </c>
      <c r="G10" s="356">
        <f t="shared" si="2"/>
        <v>0</v>
      </c>
      <c r="H10" s="356">
        <f t="shared" si="2"/>
        <v>0</v>
      </c>
      <c r="I10" s="415">
        <f t="shared" si="2"/>
        <v>0</v>
      </c>
      <c r="J10" s="357">
        <f t="shared" si="2"/>
        <v>0</v>
      </c>
      <c r="K10" s="356">
        <f t="shared" si="2"/>
        <v>0</v>
      </c>
      <c r="L10" s="356">
        <f t="shared" si="2"/>
        <v>0</v>
      </c>
      <c r="M10" s="356">
        <f t="shared" si="2"/>
        <v>0</v>
      </c>
      <c r="N10" s="356">
        <f t="shared" si="2"/>
        <v>0</v>
      </c>
      <c r="O10" s="357">
        <f>+SUM(O11:O12)</f>
        <v>0</v>
      </c>
      <c r="P10" s="83">
        <f t="shared" si="1"/>
        <v>0</v>
      </c>
    </row>
    <row r="11" spans="1:16" s="1" customFormat="1" ht="18" customHeight="1">
      <c r="A11" s="36"/>
      <c r="B11" s="108" t="s">
        <v>45</v>
      </c>
      <c r="C11" s="61" t="s">
        <v>139</v>
      </c>
      <c r="D11" s="405"/>
      <c r="E11" s="387"/>
      <c r="F11" s="385"/>
      <c r="G11" s="385"/>
      <c r="H11" s="385"/>
      <c r="I11" s="386"/>
      <c r="J11" s="387"/>
      <c r="K11" s="385"/>
      <c r="L11" s="385"/>
      <c r="M11" s="385"/>
      <c r="N11" s="385"/>
      <c r="O11" s="386"/>
      <c r="P11" s="84">
        <f t="shared" si="1"/>
        <v>0</v>
      </c>
    </row>
    <row r="12" spans="1:16" s="1" customFormat="1" ht="18" customHeight="1">
      <c r="A12" s="36"/>
      <c r="B12" s="108" t="s">
        <v>31</v>
      </c>
      <c r="C12" s="115" t="s">
        <v>140</v>
      </c>
      <c r="D12" s="403"/>
      <c r="E12" s="176"/>
      <c r="F12" s="177"/>
      <c r="G12" s="176"/>
      <c r="H12" s="177"/>
      <c r="I12" s="183"/>
      <c r="J12" s="176"/>
      <c r="K12" s="177"/>
      <c r="L12" s="176"/>
      <c r="M12" s="176"/>
      <c r="N12" s="176"/>
      <c r="O12" s="176"/>
      <c r="P12" s="84">
        <f t="shared" si="1"/>
        <v>0</v>
      </c>
    </row>
    <row r="13" spans="1:21" s="1" customFormat="1" ht="18" customHeight="1">
      <c r="A13" s="36"/>
      <c r="B13" s="108" t="s">
        <v>21</v>
      </c>
      <c r="C13" s="62" t="s">
        <v>53</v>
      </c>
      <c r="D13" s="175"/>
      <c r="E13" s="177"/>
      <c r="F13" s="385"/>
      <c r="G13" s="385"/>
      <c r="H13" s="385"/>
      <c r="I13" s="416"/>
      <c r="J13" s="387"/>
      <c r="K13" s="385"/>
      <c r="L13" s="385"/>
      <c r="M13" s="385"/>
      <c r="N13" s="385"/>
      <c r="O13" s="404"/>
      <c r="P13" s="84">
        <f t="shared" si="1"/>
        <v>0</v>
      </c>
      <c r="U13" s="2"/>
    </row>
    <row r="14" spans="1:16" s="1" customFormat="1" ht="18" customHeight="1">
      <c r="A14" s="36"/>
      <c r="B14" s="110" t="s">
        <v>44</v>
      </c>
      <c r="C14" s="61" t="s">
        <v>100</v>
      </c>
      <c r="D14" s="197"/>
      <c r="E14" s="199"/>
      <c r="F14" s="198"/>
      <c r="G14" s="198"/>
      <c r="H14" s="198"/>
      <c r="I14" s="410"/>
      <c r="J14" s="199"/>
      <c r="K14" s="198"/>
      <c r="L14" s="198"/>
      <c r="M14" s="198"/>
      <c r="N14" s="198"/>
      <c r="O14" s="176"/>
      <c r="P14" s="83">
        <f t="shared" si="1"/>
        <v>0</v>
      </c>
    </row>
    <row r="15" spans="1:18" s="1" customFormat="1" ht="24.75" customHeight="1" thickBot="1">
      <c r="A15" s="36"/>
      <c r="B15" s="106" t="s">
        <v>59</v>
      </c>
      <c r="C15" s="86" t="s">
        <v>25</v>
      </c>
      <c r="D15" s="169">
        <f>D16+D23+D24+D25+D26+D27+D28</f>
        <v>0</v>
      </c>
      <c r="E15" s="170">
        <f aca="true" t="shared" si="3" ref="E15:O15">E16+E23+E24+E25+E26+E27</f>
        <v>0</v>
      </c>
      <c r="F15" s="170">
        <f t="shared" si="3"/>
        <v>0</v>
      </c>
      <c r="G15" s="170">
        <f t="shared" si="3"/>
        <v>0</v>
      </c>
      <c r="H15" s="170">
        <f t="shared" si="3"/>
        <v>0</v>
      </c>
      <c r="I15" s="431">
        <f t="shared" si="3"/>
        <v>0</v>
      </c>
      <c r="J15" s="169">
        <f t="shared" si="3"/>
        <v>0</v>
      </c>
      <c r="K15" s="170">
        <f t="shared" si="3"/>
        <v>0</v>
      </c>
      <c r="L15" s="170">
        <f t="shared" si="3"/>
        <v>0</v>
      </c>
      <c r="M15" s="170">
        <f t="shared" si="3"/>
        <v>0</v>
      </c>
      <c r="N15" s="170">
        <f t="shared" si="3"/>
        <v>0</v>
      </c>
      <c r="O15" s="411">
        <f t="shared" si="3"/>
        <v>0</v>
      </c>
      <c r="P15" s="116">
        <f t="shared" si="1"/>
        <v>0</v>
      </c>
      <c r="R15" s="27"/>
    </row>
    <row r="16" spans="1:18" s="1" customFormat="1" ht="24.75" customHeight="1" thickBot="1">
      <c r="A16" s="2"/>
      <c r="B16" s="124" t="s">
        <v>35</v>
      </c>
      <c r="C16" s="125" t="s">
        <v>149</v>
      </c>
      <c r="D16" s="126">
        <f aca="true" t="shared" si="4" ref="D16:O16">D17+D18+D19+D20+D21</f>
        <v>0</v>
      </c>
      <c r="E16" s="127">
        <f t="shared" si="4"/>
        <v>0</v>
      </c>
      <c r="F16" s="127">
        <f t="shared" si="4"/>
        <v>0</v>
      </c>
      <c r="G16" s="127">
        <f t="shared" si="4"/>
        <v>0</v>
      </c>
      <c r="H16" s="127">
        <f t="shared" si="4"/>
        <v>0</v>
      </c>
      <c r="I16" s="174">
        <f t="shared" si="4"/>
        <v>0</v>
      </c>
      <c r="J16" s="412">
        <f t="shared" si="4"/>
        <v>0</v>
      </c>
      <c r="K16" s="127">
        <f t="shared" si="4"/>
        <v>0</v>
      </c>
      <c r="L16" s="127">
        <f t="shared" si="4"/>
        <v>0</v>
      </c>
      <c r="M16" s="127">
        <f t="shared" si="4"/>
        <v>0</v>
      </c>
      <c r="N16" s="127">
        <f t="shared" si="4"/>
        <v>0</v>
      </c>
      <c r="O16" s="174">
        <f t="shared" si="4"/>
        <v>0</v>
      </c>
      <c r="P16" s="173">
        <f>SUM(D16:O16)</f>
        <v>0</v>
      </c>
      <c r="R16" s="27"/>
    </row>
    <row r="17" spans="1:16" s="1" customFormat="1" ht="18" customHeight="1">
      <c r="A17" s="36"/>
      <c r="B17" s="110" t="s">
        <v>28</v>
      </c>
      <c r="C17" s="372" t="s">
        <v>158</v>
      </c>
      <c r="D17" s="178"/>
      <c r="E17" s="179"/>
      <c r="F17" s="391"/>
      <c r="G17" s="179"/>
      <c r="H17" s="182"/>
      <c r="I17" s="417"/>
      <c r="J17" s="391"/>
      <c r="K17" s="179"/>
      <c r="L17" s="182"/>
      <c r="M17" s="182"/>
      <c r="N17" s="391"/>
      <c r="O17" s="192"/>
      <c r="P17" s="84">
        <f aca="true" t="shared" si="5" ref="P17:P29">SUM(D17:O17)</f>
        <v>0</v>
      </c>
    </row>
    <row r="18" spans="1:16" s="1" customFormat="1" ht="18" customHeight="1">
      <c r="A18" s="36"/>
      <c r="B18" s="107" t="s">
        <v>29</v>
      </c>
      <c r="C18" s="62" t="s">
        <v>159</v>
      </c>
      <c r="D18" s="406"/>
      <c r="E18" s="392"/>
      <c r="F18" s="177"/>
      <c r="G18" s="177"/>
      <c r="H18" s="177"/>
      <c r="I18" s="183"/>
      <c r="J18" s="176"/>
      <c r="K18" s="177"/>
      <c r="L18" s="177"/>
      <c r="M18" s="177"/>
      <c r="N18" s="177"/>
      <c r="O18" s="176"/>
      <c r="P18" s="83">
        <f>SUM(D18:O18)</f>
        <v>0</v>
      </c>
    </row>
    <row r="19" spans="1:16" s="1" customFormat="1" ht="18" customHeight="1">
      <c r="A19" s="36"/>
      <c r="B19" s="107" t="s">
        <v>37</v>
      </c>
      <c r="C19" s="62" t="s">
        <v>160</v>
      </c>
      <c r="D19" s="175"/>
      <c r="E19" s="177"/>
      <c r="F19" s="385"/>
      <c r="G19" s="385"/>
      <c r="H19" s="385"/>
      <c r="I19" s="416"/>
      <c r="J19" s="387"/>
      <c r="K19" s="385"/>
      <c r="L19" s="385"/>
      <c r="M19" s="385"/>
      <c r="N19" s="385"/>
      <c r="O19" s="404"/>
      <c r="P19" s="87">
        <f t="shared" si="5"/>
        <v>0</v>
      </c>
    </row>
    <row r="20" spans="1:16" s="1" customFormat="1" ht="18" customHeight="1">
      <c r="A20" s="36"/>
      <c r="B20" s="111" t="s">
        <v>38</v>
      </c>
      <c r="C20" s="62" t="s">
        <v>161</v>
      </c>
      <c r="D20" s="184"/>
      <c r="E20" s="185"/>
      <c r="F20" s="185"/>
      <c r="G20" s="185"/>
      <c r="H20" s="185"/>
      <c r="I20" s="243"/>
      <c r="J20" s="186"/>
      <c r="K20" s="185"/>
      <c r="L20" s="185"/>
      <c r="M20" s="185"/>
      <c r="N20" s="185"/>
      <c r="O20" s="187"/>
      <c r="P20" s="85">
        <f t="shared" si="5"/>
        <v>0</v>
      </c>
    </row>
    <row r="21" spans="1:16" s="1" customFormat="1" ht="18" customHeight="1">
      <c r="A21" s="36"/>
      <c r="B21" s="111" t="s">
        <v>39</v>
      </c>
      <c r="C21" s="62" t="s">
        <v>162</v>
      </c>
      <c r="D21" s="184"/>
      <c r="E21" s="185"/>
      <c r="F21" s="185"/>
      <c r="G21" s="185"/>
      <c r="H21" s="185"/>
      <c r="I21" s="243"/>
      <c r="J21" s="186"/>
      <c r="K21" s="186"/>
      <c r="L21" s="186"/>
      <c r="M21" s="186"/>
      <c r="N21" s="186"/>
      <c r="O21" s="187"/>
      <c r="P21" s="85">
        <f t="shared" si="5"/>
        <v>0</v>
      </c>
    </row>
    <row r="22" spans="1:16" s="1" customFormat="1" ht="30" customHeight="1" thickBot="1">
      <c r="A22" s="36"/>
      <c r="B22" s="111" t="s">
        <v>95</v>
      </c>
      <c r="C22" s="158" t="s">
        <v>96</v>
      </c>
      <c r="D22" s="184"/>
      <c r="E22" s="185"/>
      <c r="F22" s="185"/>
      <c r="G22" s="185"/>
      <c r="H22" s="185"/>
      <c r="I22" s="418"/>
      <c r="J22" s="186"/>
      <c r="K22" s="185"/>
      <c r="L22" s="185"/>
      <c r="M22" s="185"/>
      <c r="N22" s="186"/>
      <c r="O22" s="243"/>
      <c r="P22" s="429">
        <f t="shared" si="5"/>
        <v>0</v>
      </c>
    </row>
    <row r="23" spans="1:16" s="1" customFormat="1" ht="24.75" customHeight="1" thickBot="1">
      <c r="A23" s="2"/>
      <c r="B23" s="124" t="s">
        <v>40</v>
      </c>
      <c r="C23" s="125" t="s">
        <v>150</v>
      </c>
      <c r="D23" s="188"/>
      <c r="E23" s="189"/>
      <c r="F23" s="189"/>
      <c r="G23" s="190"/>
      <c r="H23" s="190"/>
      <c r="I23" s="190"/>
      <c r="J23" s="188"/>
      <c r="K23" s="189"/>
      <c r="L23" s="189"/>
      <c r="M23" s="190"/>
      <c r="N23" s="190"/>
      <c r="O23" s="432"/>
      <c r="P23" s="172">
        <f t="shared" si="5"/>
        <v>0</v>
      </c>
    </row>
    <row r="24" spans="1:16" s="1" customFormat="1" ht="18" customHeight="1">
      <c r="A24" s="36"/>
      <c r="B24" s="110" t="s">
        <v>41</v>
      </c>
      <c r="C24" s="162" t="s">
        <v>93</v>
      </c>
      <c r="D24" s="376"/>
      <c r="E24" s="377"/>
      <c r="F24" s="377"/>
      <c r="G24" s="377"/>
      <c r="H24" s="377"/>
      <c r="I24" s="378"/>
      <c r="J24" s="379"/>
      <c r="K24" s="377"/>
      <c r="L24" s="377"/>
      <c r="M24" s="377"/>
      <c r="N24" s="377"/>
      <c r="O24" s="380"/>
      <c r="P24" s="237">
        <f t="shared" si="5"/>
        <v>0</v>
      </c>
    </row>
    <row r="25" spans="1:16" s="1" customFormat="1" ht="18" customHeight="1">
      <c r="A25" s="36"/>
      <c r="B25" s="110" t="s">
        <v>49</v>
      </c>
      <c r="C25" s="117" t="s">
        <v>94</v>
      </c>
      <c r="D25" s="376"/>
      <c r="E25" s="377"/>
      <c r="F25" s="377"/>
      <c r="G25" s="377"/>
      <c r="H25" s="377"/>
      <c r="I25" s="409"/>
      <c r="J25" s="408"/>
      <c r="K25" s="377"/>
      <c r="L25" s="377"/>
      <c r="M25" s="377"/>
      <c r="N25" s="377"/>
      <c r="O25" s="380"/>
      <c r="P25" s="87">
        <f t="shared" si="5"/>
        <v>0</v>
      </c>
    </row>
    <row r="26" spans="1:16" s="1" customFormat="1" ht="18" customHeight="1">
      <c r="A26" s="36"/>
      <c r="B26" s="107" t="s">
        <v>50</v>
      </c>
      <c r="C26" s="26" t="s">
        <v>26</v>
      </c>
      <c r="D26" s="376"/>
      <c r="E26" s="377"/>
      <c r="F26" s="377"/>
      <c r="G26" s="377"/>
      <c r="H26" s="377"/>
      <c r="I26" s="409"/>
      <c r="J26" s="408"/>
      <c r="K26" s="377"/>
      <c r="L26" s="377"/>
      <c r="M26" s="377"/>
      <c r="N26" s="377"/>
      <c r="O26" s="380"/>
      <c r="P26" s="88">
        <f t="shared" si="5"/>
        <v>0</v>
      </c>
    </row>
    <row r="27" spans="1:16" s="1" customFormat="1" ht="18" customHeight="1">
      <c r="A27" s="36"/>
      <c r="B27" s="107" t="s">
        <v>51</v>
      </c>
      <c r="C27" s="26" t="s">
        <v>27</v>
      </c>
      <c r="D27" s="184"/>
      <c r="E27" s="185"/>
      <c r="F27" s="185"/>
      <c r="G27" s="185"/>
      <c r="H27" s="185"/>
      <c r="I27" s="243"/>
      <c r="J27" s="186"/>
      <c r="K27" s="185"/>
      <c r="L27" s="185"/>
      <c r="M27" s="185"/>
      <c r="N27" s="185"/>
      <c r="O27" s="187"/>
      <c r="P27" s="88">
        <f t="shared" si="5"/>
        <v>0</v>
      </c>
    </row>
    <row r="28" spans="1:16" s="1" customFormat="1" ht="18" customHeight="1">
      <c r="A28" s="36"/>
      <c r="B28" s="159" t="s">
        <v>167</v>
      </c>
      <c r="C28" s="160" t="s">
        <v>172</v>
      </c>
      <c r="D28" s="197"/>
      <c r="E28" s="198"/>
      <c r="F28" s="198"/>
      <c r="G28" s="198"/>
      <c r="H28" s="198"/>
      <c r="I28" s="410"/>
      <c r="J28" s="199"/>
      <c r="K28" s="198"/>
      <c r="L28" s="198"/>
      <c r="M28" s="198"/>
      <c r="N28" s="198"/>
      <c r="O28" s="200"/>
      <c r="P28" s="388">
        <f t="shared" si="5"/>
        <v>0</v>
      </c>
    </row>
    <row r="29" spans="1:16" s="1" customFormat="1" ht="27" customHeight="1">
      <c r="A29" s="36"/>
      <c r="B29" s="163" t="s">
        <v>81</v>
      </c>
      <c r="C29" s="389" t="s">
        <v>169</v>
      </c>
      <c r="D29" s="381"/>
      <c r="E29" s="382"/>
      <c r="F29" s="382"/>
      <c r="G29" s="383"/>
      <c r="H29" s="382"/>
      <c r="I29" s="384"/>
      <c r="J29" s="383"/>
      <c r="K29" s="382"/>
      <c r="L29" s="383"/>
      <c r="M29" s="383"/>
      <c r="N29" s="383"/>
      <c r="O29" s="384"/>
      <c r="P29" s="390">
        <f t="shared" si="5"/>
        <v>0</v>
      </c>
    </row>
    <row r="30" spans="1:16" s="1" customFormat="1" ht="24.75" customHeight="1">
      <c r="A30" s="36"/>
      <c r="B30" s="163" t="s">
        <v>101</v>
      </c>
      <c r="C30" s="374" t="s">
        <v>171</v>
      </c>
      <c r="D30" s="240">
        <f>+D9-D15-D29</f>
        <v>0</v>
      </c>
      <c r="E30" s="423">
        <f aca="true" t="shared" si="6" ref="E30:P30">+E9-E15-E29</f>
        <v>0</v>
      </c>
      <c r="F30" s="423">
        <f t="shared" si="6"/>
        <v>0</v>
      </c>
      <c r="G30" s="423">
        <f t="shared" si="6"/>
        <v>0</v>
      </c>
      <c r="H30" s="423">
        <f t="shared" si="6"/>
        <v>0</v>
      </c>
      <c r="I30" s="423">
        <f t="shared" si="6"/>
        <v>0</v>
      </c>
      <c r="J30" s="240">
        <f t="shared" si="6"/>
        <v>0</v>
      </c>
      <c r="K30" s="423">
        <f t="shared" si="6"/>
        <v>0</v>
      </c>
      <c r="L30" s="423">
        <f t="shared" si="6"/>
        <v>0</v>
      </c>
      <c r="M30" s="423">
        <f t="shared" si="6"/>
        <v>0</v>
      </c>
      <c r="N30" s="423">
        <f t="shared" si="6"/>
        <v>0</v>
      </c>
      <c r="O30" s="434">
        <f t="shared" si="6"/>
        <v>0</v>
      </c>
      <c r="P30" s="238">
        <f t="shared" si="6"/>
        <v>0</v>
      </c>
    </row>
    <row r="31" spans="1:17" s="1" customFormat="1" ht="18" customHeight="1">
      <c r="A31" s="36"/>
      <c r="B31" s="375" t="s">
        <v>170</v>
      </c>
      <c r="C31" s="373" t="s">
        <v>168</v>
      </c>
      <c r="D31" s="430" t="str">
        <f>IF(D9=0," ",IF(D9=0,0,100*(D9-D15-D29)/D9))</f>
        <v> </v>
      </c>
      <c r="E31" s="435" t="str">
        <f aca="true" t="shared" si="7" ref="E31:P31">IF(E9=0," ",IF(E9=0,0,100*(E9-E15-E29)/E9))</f>
        <v> </v>
      </c>
      <c r="F31" s="435" t="str">
        <f t="shared" si="7"/>
        <v> </v>
      </c>
      <c r="G31" s="435" t="str">
        <f t="shared" si="7"/>
        <v> </v>
      </c>
      <c r="H31" s="435" t="str">
        <f t="shared" si="7"/>
        <v> </v>
      </c>
      <c r="I31" s="435" t="str">
        <f t="shared" si="7"/>
        <v> </v>
      </c>
      <c r="J31" s="430" t="str">
        <f t="shared" si="7"/>
        <v> </v>
      </c>
      <c r="K31" s="435" t="str">
        <f t="shared" si="7"/>
        <v> </v>
      </c>
      <c r="L31" s="435" t="str">
        <f t="shared" si="7"/>
        <v> </v>
      </c>
      <c r="M31" s="435" t="str">
        <f t="shared" si="7"/>
        <v> </v>
      </c>
      <c r="N31" s="435" t="str">
        <f t="shared" si="7"/>
        <v> </v>
      </c>
      <c r="O31" s="435" t="str">
        <f t="shared" si="7"/>
        <v> </v>
      </c>
      <c r="P31" s="430" t="str">
        <f t="shared" si="7"/>
        <v> </v>
      </c>
      <c r="Q31" s="103"/>
    </row>
    <row r="32" spans="1:17" s="1" customFormat="1" ht="18" customHeight="1">
      <c r="A32" s="2"/>
      <c r="B32" s="395" t="s">
        <v>173</v>
      </c>
      <c r="C32" s="422" t="s">
        <v>174</v>
      </c>
      <c r="D32" s="396"/>
      <c r="E32" s="397"/>
      <c r="F32" s="397"/>
      <c r="G32" s="397"/>
      <c r="H32" s="397"/>
      <c r="I32" s="398"/>
      <c r="J32" s="397"/>
      <c r="K32" s="397"/>
      <c r="L32" s="397"/>
      <c r="M32" s="397"/>
      <c r="N32" s="397"/>
      <c r="O32" s="398"/>
      <c r="P32" s="433"/>
      <c r="Q32" s="2"/>
    </row>
    <row r="33" spans="1:17" s="1" customFormat="1" ht="18" customHeight="1">
      <c r="A33" s="2"/>
      <c r="B33" s="427" t="s">
        <v>175</v>
      </c>
      <c r="C33" s="428" t="s">
        <v>178</v>
      </c>
      <c r="D33" s="399">
        <f>IF($P32=$P$31,D$30,(D$10*$P$32))</f>
        <v>0</v>
      </c>
      <c r="E33" s="400">
        <f aca="true" t="shared" si="8" ref="E33:O33">IF($P32=$P$31,E$30,(E$10*$P$32))</f>
        <v>0</v>
      </c>
      <c r="F33" s="400">
        <f t="shared" si="8"/>
        <v>0</v>
      </c>
      <c r="G33" s="407">
        <f t="shared" si="8"/>
        <v>0</v>
      </c>
      <c r="H33" s="400">
        <f t="shared" si="8"/>
        <v>0</v>
      </c>
      <c r="I33" s="401">
        <f t="shared" si="8"/>
        <v>0</v>
      </c>
      <c r="J33" s="399">
        <f t="shared" si="8"/>
        <v>0</v>
      </c>
      <c r="K33" s="401">
        <f t="shared" si="8"/>
        <v>0</v>
      </c>
      <c r="L33" s="401">
        <f t="shared" si="8"/>
        <v>0</v>
      </c>
      <c r="M33" s="401">
        <f t="shared" si="8"/>
        <v>0</v>
      </c>
      <c r="N33" s="401">
        <f t="shared" si="8"/>
        <v>0</v>
      </c>
      <c r="O33" s="436">
        <f t="shared" si="8"/>
        <v>0</v>
      </c>
      <c r="P33" s="402">
        <f>SUM(D33:O33)</f>
        <v>0</v>
      </c>
      <c r="Q33" s="2"/>
    </row>
    <row r="34" s="18" customFormat="1" ht="11.25" customHeight="1">
      <c r="B34" s="113"/>
    </row>
    <row r="35" s="18" customFormat="1" ht="11.25" customHeight="1">
      <c r="B35" s="113"/>
    </row>
    <row r="42" spans="2:4" s="14" customFormat="1" ht="16.5">
      <c r="B42" s="114"/>
      <c r="C42" s="16"/>
      <c r="D42" s="10"/>
    </row>
    <row r="43" spans="2:16" s="18" customFormat="1" ht="18" customHeight="1">
      <c r="B43" s="442"/>
      <c r="C43" s="442"/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</row>
  </sheetData>
  <sheetProtection/>
  <mergeCells count="4">
    <mergeCell ref="B43:P43"/>
    <mergeCell ref="I7:P7"/>
    <mergeCell ref="F7:H7"/>
    <mergeCell ref="B7:E7"/>
  </mergeCells>
  <printOptions/>
  <pageMargins left="0.27" right="0.35" top="0.16" bottom="0.25" header="0.29" footer="0.17"/>
  <pageSetup horizontalDpi="600" verticalDpi="600" orientation="landscape" paperSize="9" scale="71" r:id="rId3"/>
  <headerFooter alignWithMargins="0">
    <oddFooter>&amp;CСтр. &amp;P/&amp;N</oddFooter>
  </headerFooter>
  <ignoredErrors>
    <ignoredError sqref="B13:B16 B9:B10 B23:B26" numberStoredAsText="1"/>
    <ignoredError sqref="D10:O10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zoomScalePageLayoutView="0" workbookViewId="0" topLeftCell="D1">
      <selection activeCell="A25" sqref="A25"/>
    </sheetView>
  </sheetViews>
  <sheetFormatPr defaultColWidth="9.140625" defaultRowHeight="12.75"/>
  <cols>
    <col min="1" max="1" width="3.28125" style="102" customWidth="1"/>
    <col min="2" max="2" width="7.28125" style="102" customWidth="1"/>
    <col min="3" max="3" width="47.7109375" style="102" customWidth="1"/>
    <col min="4" max="4" width="11.421875" style="102" customWidth="1"/>
    <col min="5" max="14" width="10.7109375" style="102" customWidth="1"/>
    <col min="15" max="15" width="9.7109375" style="102" customWidth="1"/>
    <col min="16" max="16" width="10.140625" style="102" customWidth="1"/>
    <col min="17" max="16384" width="9.140625" style="102" customWidth="1"/>
  </cols>
  <sheetData>
    <row r="1" spans="1:16" ht="16.5">
      <c r="A1" s="311" t="s">
        <v>15</v>
      </c>
      <c r="C1" s="1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2:16" ht="16.5">
      <c r="B2" s="311"/>
      <c r="C2" s="1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2:16" ht="16.5">
      <c r="B3" s="21" t="str">
        <f>+CONCATENATE('Naslovna strana '!B10," ",'Naslovna strana '!E10)</f>
        <v>Назив енергетског субјекта: </v>
      </c>
      <c r="C3" s="1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2:16" ht="16.5">
      <c r="B4" s="301" t="str">
        <f>+CONCATENATE('Naslovna strana '!B8," ",'Naslovna strana '!E8)</f>
        <v>Енергетска делатност: Транспорт природног гаса и управљање транспортним системом</v>
      </c>
      <c r="C4" s="1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2:16" ht="16.5">
      <c r="B5" s="21" t="str">
        <f>+CONCATENATE('Naslovna strana '!B24," ",'Naslovna strana '!E24)</f>
        <v>Датум обраде: </v>
      </c>
      <c r="C5" s="3"/>
      <c r="D5" s="38"/>
      <c r="E5" s="38"/>
      <c r="F5" s="38"/>
      <c r="G5" s="42"/>
      <c r="H5" s="38"/>
      <c r="I5" s="38"/>
      <c r="J5" s="38"/>
      <c r="K5" s="38"/>
      <c r="L5" s="38"/>
      <c r="M5" s="38"/>
      <c r="N5" s="38"/>
      <c r="O5" s="38"/>
      <c r="P5" s="152"/>
    </row>
    <row r="6" spans="2:16" ht="16.5">
      <c r="B6" s="43"/>
      <c r="C6" s="44"/>
      <c r="D6" s="45"/>
      <c r="E6" s="2"/>
      <c r="F6" s="2"/>
      <c r="G6" s="21" t="str">
        <f>+CONCATENATE("Табела ГТ-16-2.1 Тарифни елемент капацитет за "," ",'Naslovna strana '!E14,".годину"," ","и МДП реализован у"," ",'Naslovna strana '!E14-1,". години")</f>
        <v>Табела ГТ-16-2.1 Тарифни елемент капацитет за  2023.годину и МДП реализован у 2022. години</v>
      </c>
      <c r="H6" s="46"/>
      <c r="I6" s="46"/>
      <c r="J6" s="46"/>
      <c r="K6" s="46"/>
      <c r="L6" s="46"/>
      <c r="M6" s="46"/>
      <c r="N6" s="46"/>
      <c r="O6" s="46"/>
      <c r="P6" s="352" t="s">
        <v>179</v>
      </c>
    </row>
    <row r="7" spans="2:16" ht="19.5" customHeight="1">
      <c r="B7" s="452" t="s">
        <v>16</v>
      </c>
      <c r="C7" s="47"/>
      <c r="D7" s="455" t="s">
        <v>70</v>
      </c>
      <c r="E7" s="457" t="s">
        <v>138</v>
      </c>
      <c r="F7" s="458"/>
      <c r="G7" s="458"/>
      <c r="H7" s="458"/>
      <c r="I7" s="458"/>
      <c r="J7" s="458"/>
      <c r="K7" s="350">
        <f>'Naslovna strana '!E14-1</f>
        <v>2022</v>
      </c>
      <c r="L7" s="351" t="s">
        <v>137</v>
      </c>
      <c r="M7" s="48"/>
      <c r="N7" s="48"/>
      <c r="O7" s="48"/>
      <c r="P7" s="49"/>
    </row>
    <row r="8" spans="2:16" ht="15" customHeight="1">
      <c r="B8" s="453"/>
      <c r="C8" s="50"/>
      <c r="D8" s="456"/>
      <c r="E8" s="459" t="s">
        <v>128</v>
      </c>
      <c r="F8" s="460"/>
      <c r="G8" s="460"/>
      <c r="H8" s="460"/>
      <c r="I8" s="460"/>
      <c r="J8" s="460"/>
      <c r="K8" s="461"/>
      <c r="L8" s="462"/>
      <c r="M8" s="449" t="s">
        <v>104</v>
      </c>
      <c r="N8" s="450"/>
      <c r="O8" s="450"/>
      <c r="P8" s="451"/>
    </row>
    <row r="9" spans="2:16" ht="14.25" customHeight="1">
      <c r="B9" s="454"/>
      <c r="C9" s="51"/>
      <c r="D9" s="52">
        <f>+'Naslovna strana '!E14</f>
        <v>2023</v>
      </c>
      <c r="E9" s="53" t="s">
        <v>116</v>
      </c>
      <c r="F9" s="54" t="s">
        <v>117</v>
      </c>
      <c r="G9" s="55" t="s">
        <v>118</v>
      </c>
      <c r="H9" s="55" t="s">
        <v>119</v>
      </c>
      <c r="I9" s="54" t="s">
        <v>120</v>
      </c>
      <c r="J9" s="171" t="s">
        <v>121</v>
      </c>
      <c r="K9" s="56" t="s">
        <v>122</v>
      </c>
      <c r="L9" s="54" t="s">
        <v>123</v>
      </c>
      <c r="M9" s="57" t="s">
        <v>124</v>
      </c>
      <c r="N9" s="55" t="s">
        <v>125</v>
      </c>
      <c r="O9" s="58" t="s">
        <v>126</v>
      </c>
      <c r="P9" s="59" t="s">
        <v>127</v>
      </c>
    </row>
    <row r="10" spans="2:16" ht="24.75" customHeight="1" thickBot="1">
      <c r="B10" s="120" t="s">
        <v>60</v>
      </c>
      <c r="C10" s="121" t="s">
        <v>79</v>
      </c>
      <c r="D10" s="122">
        <f>+D11+D16+D19</f>
        <v>0</v>
      </c>
      <c r="E10" s="131">
        <f aca="true" t="shared" si="0" ref="E10:P10">+E11+E16+E19</f>
        <v>0</v>
      </c>
      <c r="F10" s="132">
        <f t="shared" si="0"/>
        <v>0</v>
      </c>
      <c r="G10" s="132">
        <f t="shared" si="0"/>
        <v>0</v>
      </c>
      <c r="H10" s="132">
        <f t="shared" si="0"/>
        <v>0</v>
      </c>
      <c r="I10" s="132">
        <f t="shared" si="0"/>
        <v>0</v>
      </c>
      <c r="J10" s="157">
        <f t="shared" si="0"/>
        <v>0</v>
      </c>
      <c r="K10" s="130">
        <f t="shared" si="0"/>
        <v>0</v>
      </c>
      <c r="L10" s="133">
        <f t="shared" si="0"/>
        <v>0</v>
      </c>
      <c r="M10" s="133">
        <f t="shared" si="0"/>
        <v>0</v>
      </c>
      <c r="N10" s="132">
        <f t="shared" si="0"/>
        <v>0</v>
      </c>
      <c r="O10" s="130">
        <f t="shared" si="0"/>
        <v>0</v>
      </c>
      <c r="P10" s="129">
        <f t="shared" si="0"/>
        <v>0</v>
      </c>
    </row>
    <row r="11" spans="2:16" ht="24.75" customHeight="1" thickBot="1">
      <c r="B11" s="135" t="s">
        <v>42</v>
      </c>
      <c r="C11" s="148" t="s">
        <v>63</v>
      </c>
      <c r="D11" s="245">
        <f>+SUM(D12:D15)</f>
        <v>0</v>
      </c>
      <c r="E11" s="147">
        <f>+SUM(E12:E15)</f>
        <v>0</v>
      </c>
      <c r="F11" s="146">
        <f>+SUM(F12:F15)</f>
        <v>0</v>
      </c>
      <c r="G11" s="146">
        <f aca="true" t="shared" si="1" ref="G11:O11">+SUM(G12:G15)</f>
        <v>0</v>
      </c>
      <c r="H11" s="146">
        <f t="shared" si="1"/>
        <v>0</v>
      </c>
      <c r="I11" s="146">
        <f t="shared" si="1"/>
        <v>0</v>
      </c>
      <c r="J11" s="146">
        <f t="shared" si="1"/>
        <v>0</v>
      </c>
      <c r="K11" s="146">
        <f t="shared" si="1"/>
        <v>0</v>
      </c>
      <c r="L11" s="146">
        <f t="shared" si="1"/>
        <v>0</v>
      </c>
      <c r="M11" s="146">
        <f t="shared" si="1"/>
        <v>0</v>
      </c>
      <c r="N11" s="146">
        <f t="shared" si="1"/>
        <v>0</v>
      </c>
      <c r="O11" s="146">
        <f t="shared" si="1"/>
        <v>0</v>
      </c>
      <c r="P11" s="246">
        <f>+SUM(P12:P15)</f>
        <v>0</v>
      </c>
    </row>
    <row r="12" spans="2:16" ht="24.75" customHeight="1">
      <c r="B12" s="136" t="s">
        <v>145</v>
      </c>
      <c r="C12" s="362" t="s">
        <v>141</v>
      </c>
      <c r="D12" s="201"/>
      <c r="E12" s="202"/>
      <c r="F12" s="203"/>
      <c r="G12" s="204"/>
      <c r="H12" s="204"/>
      <c r="I12" s="204"/>
      <c r="J12" s="203"/>
      <c r="K12" s="204"/>
      <c r="L12" s="204"/>
      <c r="M12" s="204"/>
      <c r="N12" s="204"/>
      <c r="O12" s="204"/>
      <c r="P12" s="205"/>
    </row>
    <row r="13" spans="2:16" ht="24.75" customHeight="1">
      <c r="B13" s="119" t="s">
        <v>31</v>
      </c>
      <c r="C13" s="358" t="s">
        <v>142</v>
      </c>
      <c r="D13" s="363"/>
      <c r="E13" s="216"/>
      <c r="F13" s="217"/>
      <c r="G13" s="218"/>
      <c r="H13" s="218"/>
      <c r="I13" s="218"/>
      <c r="J13" s="217"/>
      <c r="K13" s="218"/>
      <c r="L13" s="218"/>
      <c r="M13" s="218"/>
      <c r="N13" s="218"/>
      <c r="O13" s="218"/>
      <c r="P13" s="219"/>
    </row>
    <row r="14" spans="2:16" ht="24.75" customHeight="1">
      <c r="B14" s="119" t="s">
        <v>146</v>
      </c>
      <c r="C14" s="359" t="s">
        <v>143</v>
      </c>
      <c r="D14" s="361"/>
      <c r="E14" s="212"/>
      <c r="F14" s="213"/>
      <c r="G14" s="214"/>
      <c r="H14" s="214"/>
      <c r="I14" s="214"/>
      <c r="J14" s="213"/>
      <c r="K14" s="214"/>
      <c r="L14" s="214"/>
      <c r="M14" s="214"/>
      <c r="N14" s="214"/>
      <c r="O14" s="214"/>
      <c r="P14" s="215"/>
    </row>
    <row r="15" spans="2:16" ht="24.75" customHeight="1" thickBot="1">
      <c r="B15" s="72" t="s">
        <v>147</v>
      </c>
      <c r="C15" s="360" t="s">
        <v>144</v>
      </c>
      <c r="D15" s="206"/>
      <c r="E15" s="207"/>
      <c r="F15" s="208"/>
      <c r="G15" s="209"/>
      <c r="H15" s="209"/>
      <c r="I15" s="209"/>
      <c r="J15" s="208"/>
      <c r="K15" s="209"/>
      <c r="L15" s="209"/>
      <c r="M15" s="209"/>
      <c r="N15" s="209"/>
      <c r="O15" s="209"/>
      <c r="P15" s="210"/>
    </row>
    <row r="16" spans="2:16" ht="24.75" customHeight="1" thickBot="1">
      <c r="B16" s="135" t="s">
        <v>43</v>
      </c>
      <c r="C16" s="148" t="s">
        <v>62</v>
      </c>
      <c r="D16" s="245">
        <f>+D17+D18</f>
        <v>0</v>
      </c>
      <c r="E16" s="147">
        <f>+E17+E18</f>
        <v>0</v>
      </c>
      <c r="F16" s="146">
        <f>+F17+F18</f>
        <v>0</v>
      </c>
      <c r="G16" s="146">
        <f aca="true" t="shared" si="2" ref="G16:O16">+G17+G18</f>
        <v>0</v>
      </c>
      <c r="H16" s="146">
        <f t="shared" si="2"/>
        <v>0</v>
      </c>
      <c r="I16" s="146">
        <f t="shared" si="2"/>
        <v>0</v>
      </c>
      <c r="J16" s="146">
        <f t="shared" si="2"/>
        <v>0</v>
      </c>
      <c r="K16" s="147">
        <f t="shared" si="2"/>
        <v>0</v>
      </c>
      <c r="L16" s="146">
        <f t="shared" si="2"/>
        <v>0</v>
      </c>
      <c r="M16" s="146">
        <f t="shared" si="2"/>
        <v>0</v>
      </c>
      <c r="N16" s="146">
        <f t="shared" si="2"/>
        <v>0</v>
      </c>
      <c r="O16" s="146">
        <f t="shared" si="2"/>
        <v>0</v>
      </c>
      <c r="P16" s="246">
        <f>+P17+P18</f>
        <v>0</v>
      </c>
    </row>
    <row r="17" spans="2:16" ht="18" customHeight="1">
      <c r="B17" s="119" t="s">
        <v>46</v>
      </c>
      <c r="C17" s="62" t="s">
        <v>148</v>
      </c>
      <c r="D17" s="201"/>
      <c r="E17" s="202"/>
      <c r="F17" s="203"/>
      <c r="G17" s="204"/>
      <c r="H17" s="204"/>
      <c r="I17" s="204"/>
      <c r="J17" s="203"/>
      <c r="K17" s="204"/>
      <c r="L17" s="204"/>
      <c r="M17" s="204"/>
      <c r="N17" s="204"/>
      <c r="O17" s="204"/>
      <c r="P17" s="205"/>
    </row>
    <row r="18" spans="2:16" ht="18" customHeight="1" thickBot="1">
      <c r="B18" s="72" t="s">
        <v>56</v>
      </c>
      <c r="C18" s="118" t="s">
        <v>66</v>
      </c>
      <c r="D18" s="206"/>
      <c r="E18" s="207"/>
      <c r="F18" s="208"/>
      <c r="G18" s="209"/>
      <c r="H18" s="209"/>
      <c r="I18" s="209"/>
      <c r="J18" s="208"/>
      <c r="K18" s="209"/>
      <c r="L18" s="209"/>
      <c r="M18" s="209"/>
      <c r="N18" s="209"/>
      <c r="O18" s="209"/>
      <c r="P18" s="210"/>
    </row>
    <row r="19" spans="2:16" ht="24.75" customHeight="1" thickBot="1">
      <c r="B19" s="135" t="s">
        <v>44</v>
      </c>
      <c r="C19" s="148" t="s">
        <v>64</v>
      </c>
      <c r="D19" s="247">
        <f>+D20+D21</f>
        <v>0</v>
      </c>
      <c r="E19" s="248">
        <f>+E20+E21</f>
        <v>0</v>
      </c>
      <c r="F19" s="146">
        <f>+F20+F21</f>
        <v>0</v>
      </c>
      <c r="G19" s="146">
        <f aca="true" t="shared" si="3" ref="G19:O19">+G20+G21</f>
        <v>0</v>
      </c>
      <c r="H19" s="146">
        <f t="shared" si="3"/>
        <v>0</v>
      </c>
      <c r="I19" s="146">
        <f t="shared" si="3"/>
        <v>0</v>
      </c>
      <c r="J19" s="146">
        <f t="shared" si="3"/>
        <v>0</v>
      </c>
      <c r="K19" s="147">
        <f t="shared" si="3"/>
        <v>0</v>
      </c>
      <c r="L19" s="146">
        <f t="shared" si="3"/>
        <v>0</v>
      </c>
      <c r="M19" s="146">
        <f t="shared" si="3"/>
        <v>0</v>
      </c>
      <c r="N19" s="146">
        <f t="shared" si="3"/>
        <v>0</v>
      </c>
      <c r="O19" s="146">
        <f t="shared" si="3"/>
        <v>0</v>
      </c>
      <c r="P19" s="246">
        <f>+P20+P21</f>
        <v>0</v>
      </c>
    </row>
    <row r="20" spans="2:16" ht="18" customHeight="1">
      <c r="B20" s="119" t="s">
        <v>47</v>
      </c>
      <c r="C20" s="62" t="s">
        <v>67</v>
      </c>
      <c r="D20" s="201"/>
      <c r="E20" s="202"/>
      <c r="F20" s="203"/>
      <c r="G20" s="204"/>
      <c r="H20" s="204"/>
      <c r="I20" s="204"/>
      <c r="J20" s="203"/>
      <c r="K20" s="204"/>
      <c r="L20" s="204"/>
      <c r="M20" s="204"/>
      <c r="N20" s="204"/>
      <c r="O20" s="204"/>
      <c r="P20" s="205"/>
    </row>
    <row r="21" spans="2:16" ht="18" customHeight="1">
      <c r="B21" s="60" t="s">
        <v>48</v>
      </c>
      <c r="C21" s="62" t="s">
        <v>68</v>
      </c>
      <c r="D21" s="206"/>
      <c r="E21" s="207"/>
      <c r="F21" s="208"/>
      <c r="G21" s="209"/>
      <c r="H21" s="209"/>
      <c r="I21" s="209"/>
      <c r="J21" s="208"/>
      <c r="K21" s="209"/>
      <c r="L21" s="209"/>
      <c r="M21" s="209"/>
      <c r="N21" s="209"/>
      <c r="O21" s="209"/>
      <c r="P21" s="210"/>
    </row>
    <row r="22" spans="2:16" ht="24.75" customHeight="1" thickBot="1">
      <c r="B22" s="120" t="s">
        <v>52</v>
      </c>
      <c r="C22" s="121" t="s">
        <v>80</v>
      </c>
      <c r="D22" s="63">
        <f aca="true" t="shared" si="4" ref="D22:P22">+D23+D36+D39+D40</f>
        <v>0</v>
      </c>
      <c r="E22" s="64">
        <f t="shared" si="4"/>
        <v>0</v>
      </c>
      <c r="F22" s="65">
        <f t="shared" si="4"/>
        <v>0</v>
      </c>
      <c r="G22" s="66">
        <f t="shared" si="4"/>
        <v>0</v>
      </c>
      <c r="H22" s="66">
        <f t="shared" si="4"/>
        <v>0</v>
      </c>
      <c r="I22" s="66">
        <f t="shared" si="4"/>
        <v>0</v>
      </c>
      <c r="J22" s="65">
        <f t="shared" si="4"/>
        <v>0</v>
      </c>
      <c r="K22" s="66">
        <f t="shared" si="4"/>
        <v>0</v>
      </c>
      <c r="L22" s="66">
        <f t="shared" si="4"/>
        <v>0</v>
      </c>
      <c r="M22" s="66">
        <f t="shared" si="4"/>
        <v>0</v>
      </c>
      <c r="N22" s="66">
        <f t="shared" si="4"/>
        <v>0</v>
      </c>
      <c r="O22" s="66">
        <f t="shared" si="4"/>
        <v>0</v>
      </c>
      <c r="P22" s="67">
        <f t="shared" si="4"/>
        <v>0</v>
      </c>
    </row>
    <row r="23" spans="2:16" ht="24.75" customHeight="1" thickBot="1">
      <c r="B23" s="135" t="s">
        <v>35</v>
      </c>
      <c r="C23" s="148" t="s">
        <v>65</v>
      </c>
      <c r="D23" s="234">
        <f>+D24+D30</f>
        <v>0</v>
      </c>
      <c r="E23" s="147">
        <f aca="true" t="shared" si="5" ref="E23:P23">+E24+E30</f>
        <v>0</v>
      </c>
      <c r="F23" s="146">
        <f t="shared" si="5"/>
        <v>0</v>
      </c>
      <c r="G23" s="146">
        <f t="shared" si="5"/>
        <v>0</v>
      </c>
      <c r="H23" s="146">
        <f t="shared" si="5"/>
        <v>0</v>
      </c>
      <c r="I23" s="146">
        <f t="shared" si="5"/>
        <v>0</v>
      </c>
      <c r="J23" s="146">
        <f t="shared" si="5"/>
        <v>0</v>
      </c>
      <c r="K23" s="147">
        <f t="shared" si="5"/>
        <v>0</v>
      </c>
      <c r="L23" s="146">
        <f t="shared" si="5"/>
        <v>0</v>
      </c>
      <c r="M23" s="146">
        <f t="shared" si="5"/>
        <v>0</v>
      </c>
      <c r="N23" s="146">
        <f t="shared" si="5"/>
        <v>0</v>
      </c>
      <c r="O23" s="146">
        <f t="shared" si="5"/>
        <v>0</v>
      </c>
      <c r="P23" s="123">
        <f t="shared" si="5"/>
        <v>0</v>
      </c>
    </row>
    <row r="24" spans="2:16" ht="18" customHeight="1">
      <c r="B24" s="60" t="s">
        <v>58</v>
      </c>
      <c r="C24" s="128" t="s">
        <v>164</v>
      </c>
      <c r="D24" s="71">
        <f>+D25+D26+D27+D28+D29</f>
        <v>0</v>
      </c>
      <c r="E24" s="137">
        <f aca="true" t="shared" si="6" ref="E24:P24">+E25+E26+E27+E28+E29</f>
        <v>0</v>
      </c>
      <c r="F24" s="138">
        <f t="shared" si="6"/>
        <v>0</v>
      </c>
      <c r="G24" s="139">
        <f t="shared" si="6"/>
        <v>0</v>
      </c>
      <c r="H24" s="140">
        <f t="shared" si="6"/>
        <v>0</v>
      </c>
      <c r="I24" s="138">
        <f t="shared" si="6"/>
        <v>0</v>
      </c>
      <c r="J24" s="140">
        <f t="shared" si="6"/>
        <v>0</v>
      </c>
      <c r="K24" s="138">
        <f t="shared" si="6"/>
        <v>0</v>
      </c>
      <c r="L24" s="140">
        <f t="shared" si="6"/>
        <v>0</v>
      </c>
      <c r="M24" s="140">
        <f t="shared" si="6"/>
        <v>0</v>
      </c>
      <c r="N24" s="140">
        <f t="shared" si="6"/>
        <v>0</v>
      </c>
      <c r="O24" s="140">
        <f t="shared" si="6"/>
        <v>0</v>
      </c>
      <c r="P24" s="141">
        <f t="shared" si="6"/>
        <v>0</v>
      </c>
    </row>
    <row r="25" spans="2:16" ht="18" customHeight="1">
      <c r="B25" s="60" t="s">
        <v>32</v>
      </c>
      <c r="C25" s="372" t="s">
        <v>158</v>
      </c>
      <c r="D25" s="220"/>
      <c r="E25" s="212"/>
      <c r="F25" s="213"/>
      <c r="G25" s="214"/>
      <c r="H25" s="214"/>
      <c r="I25" s="214"/>
      <c r="J25" s="213"/>
      <c r="K25" s="214"/>
      <c r="L25" s="214"/>
      <c r="M25" s="214"/>
      <c r="N25" s="214"/>
      <c r="O25" s="214"/>
      <c r="P25" s="224"/>
    </row>
    <row r="26" spans="2:16" ht="18" customHeight="1">
      <c r="B26" s="60" t="s">
        <v>36</v>
      </c>
      <c r="C26" s="62" t="s">
        <v>159</v>
      </c>
      <c r="D26" s="220"/>
      <c r="E26" s="212"/>
      <c r="F26" s="213"/>
      <c r="G26" s="214"/>
      <c r="H26" s="214"/>
      <c r="I26" s="214"/>
      <c r="J26" s="213"/>
      <c r="K26" s="214"/>
      <c r="L26" s="214"/>
      <c r="M26" s="214"/>
      <c r="N26" s="214"/>
      <c r="O26" s="214"/>
      <c r="P26" s="224"/>
    </row>
    <row r="27" spans="2:16" ht="18" customHeight="1">
      <c r="B27" s="60" t="s">
        <v>73</v>
      </c>
      <c r="C27" s="62" t="s">
        <v>160</v>
      </c>
      <c r="D27" s="220"/>
      <c r="E27" s="212"/>
      <c r="F27" s="213"/>
      <c r="G27" s="214"/>
      <c r="H27" s="214"/>
      <c r="I27" s="214"/>
      <c r="J27" s="213"/>
      <c r="K27" s="214"/>
      <c r="L27" s="214"/>
      <c r="M27" s="214"/>
      <c r="N27" s="214"/>
      <c r="O27" s="214"/>
      <c r="P27" s="224"/>
    </row>
    <row r="28" spans="2:16" ht="18" customHeight="1">
      <c r="B28" s="60" t="s">
        <v>74</v>
      </c>
      <c r="C28" s="62" t="s">
        <v>161</v>
      </c>
      <c r="D28" s="220"/>
      <c r="E28" s="212"/>
      <c r="F28" s="213"/>
      <c r="G28" s="214"/>
      <c r="H28" s="214"/>
      <c r="I28" s="214"/>
      <c r="J28" s="213"/>
      <c r="K28" s="214"/>
      <c r="L28" s="214"/>
      <c r="M28" s="214"/>
      <c r="N28" s="214"/>
      <c r="O28" s="214"/>
      <c r="P28" s="224"/>
    </row>
    <row r="29" spans="2:16" ht="18" customHeight="1">
      <c r="B29" s="60" t="s">
        <v>75</v>
      </c>
      <c r="C29" s="62" t="s">
        <v>162</v>
      </c>
      <c r="D29" s="220"/>
      <c r="E29" s="212"/>
      <c r="F29" s="213"/>
      <c r="G29" s="214"/>
      <c r="H29" s="214"/>
      <c r="I29" s="214"/>
      <c r="J29" s="213"/>
      <c r="K29" s="214"/>
      <c r="L29" s="214"/>
      <c r="M29" s="214"/>
      <c r="N29" s="214"/>
      <c r="O29" s="214"/>
      <c r="P29" s="224"/>
    </row>
    <row r="30" spans="2:16" ht="18" customHeight="1">
      <c r="B30" s="60" t="s">
        <v>29</v>
      </c>
      <c r="C30" s="62" t="s">
        <v>163</v>
      </c>
      <c r="D30" s="69">
        <f>+D31+D32+D33+D34+D35</f>
        <v>0</v>
      </c>
      <c r="E30" s="142">
        <f aca="true" t="shared" si="7" ref="E30:P30">+E31+E32+E33+E34+E35</f>
        <v>0</v>
      </c>
      <c r="F30" s="143">
        <f t="shared" si="7"/>
        <v>0</v>
      </c>
      <c r="G30" s="143">
        <f t="shared" si="7"/>
        <v>0</v>
      </c>
      <c r="H30" s="143">
        <f t="shared" si="7"/>
        <v>0</v>
      </c>
      <c r="I30" s="144">
        <f t="shared" si="7"/>
        <v>0</v>
      </c>
      <c r="J30" s="144">
        <f t="shared" si="7"/>
        <v>0</v>
      </c>
      <c r="K30" s="143">
        <f t="shared" si="7"/>
        <v>0</v>
      </c>
      <c r="L30" s="143">
        <f t="shared" si="7"/>
        <v>0</v>
      </c>
      <c r="M30" s="144">
        <f t="shared" si="7"/>
        <v>0</v>
      </c>
      <c r="N30" s="144">
        <f t="shared" si="7"/>
        <v>0</v>
      </c>
      <c r="O30" s="144">
        <f t="shared" si="7"/>
        <v>0</v>
      </c>
      <c r="P30" s="145">
        <f t="shared" si="7"/>
        <v>0</v>
      </c>
    </row>
    <row r="31" spans="2:16" ht="18" customHeight="1">
      <c r="B31" s="60" t="s">
        <v>34</v>
      </c>
      <c r="C31" s="372" t="s">
        <v>158</v>
      </c>
      <c r="D31" s="211"/>
      <c r="E31" s="212"/>
      <c r="F31" s="213"/>
      <c r="G31" s="213"/>
      <c r="H31" s="213"/>
      <c r="I31" s="213"/>
      <c r="J31" s="213"/>
      <c r="K31" s="214"/>
      <c r="L31" s="213"/>
      <c r="M31" s="213"/>
      <c r="N31" s="213"/>
      <c r="O31" s="213"/>
      <c r="P31" s="215"/>
    </row>
    <row r="32" spans="2:16" ht="18" customHeight="1">
      <c r="B32" s="60" t="s">
        <v>33</v>
      </c>
      <c r="C32" s="62" t="s">
        <v>159</v>
      </c>
      <c r="D32" s="211"/>
      <c r="E32" s="216"/>
      <c r="F32" s="217"/>
      <c r="G32" s="217"/>
      <c r="H32" s="217"/>
      <c r="I32" s="217"/>
      <c r="J32" s="217"/>
      <c r="K32" s="218"/>
      <c r="L32" s="218"/>
      <c r="M32" s="217"/>
      <c r="N32" s="217"/>
      <c r="O32" s="218"/>
      <c r="P32" s="219"/>
    </row>
    <row r="33" spans="2:16" ht="18" customHeight="1">
      <c r="B33" s="60" t="s">
        <v>76</v>
      </c>
      <c r="C33" s="62" t="s">
        <v>160</v>
      </c>
      <c r="D33" s="250"/>
      <c r="E33" s="216"/>
      <c r="F33" s="218"/>
      <c r="G33" s="217"/>
      <c r="H33" s="218"/>
      <c r="I33" s="217"/>
      <c r="J33" s="217"/>
      <c r="K33" s="218"/>
      <c r="L33" s="217"/>
      <c r="M33" s="217"/>
      <c r="N33" s="217"/>
      <c r="O33" s="217"/>
      <c r="P33" s="210"/>
    </row>
    <row r="34" spans="2:16" ht="18" customHeight="1">
      <c r="B34" s="60" t="s">
        <v>77</v>
      </c>
      <c r="C34" s="62" t="s">
        <v>161</v>
      </c>
      <c r="D34" s="211"/>
      <c r="E34" s="212"/>
      <c r="F34" s="213"/>
      <c r="G34" s="213"/>
      <c r="H34" s="213"/>
      <c r="I34" s="213"/>
      <c r="J34" s="213"/>
      <c r="K34" s="214"/>
      <c r="L34" s="213"/>
      <c r="M34" s="213"/>
      <c r="N34" s="213"/>
      <c r="O34" s="213"/>
      <c r="P34" s="219"/>
    </row>
    <row r="35" spans="2:16" ht="18" customHeight="1" thickBot="1">
      <c r="B35" s="72" t="s">
        <v>78</v>
      </c>
      <c r="C35" s="62" t="s">
        <v>162</v>
      </c>
      <c r="D35" s="220"/>
      <c r="E35" s="221"/>
      <c r="F35" s="222"/>
      <c r="G35" s="222"/>
      <c r="H35" s="222"/>
      <c r="I35" s="222"/>
      <c r="J35" s="222"/>
      <c r="K35" s="223"/>
      <c r="L35" s="222"/>
      <c r="M35" s="222"/>
      <c r="N35" s="222"/>
      <c r="O35" s="222"/>
      <c r="P35" s="224"/>
    </row>
    <row r="36" spans="2:16" ht="24.75" customHeight="1" thickBot="1">
      <c r="B36" s="135" t="s">
        <v>40</v>
      </c>
      <c r="C36" s="148" t="s">
        <v>69</v>
      </c>
      <c r="D36" s="234">
        <f>+D37+D38</f>
        <v>0</v>
      </c>
      <c r="E36" s="147">
        <f aca="true" t="shared" si="8" ref="E36:P36">+E37+E38</f>
        <v>0</v>
      </c>
      <c r="F36" s="146">
        <f t="shared" si="8"/>
        <v>0</v>
      </c>
      <c r="G36" s="249">
        <f t="shared" si="8"/>
        <v>0</v>
      </c>
      <c r="H36" s="146">
        <f t="shared" si="8"/>
        <v>0</v>
      </c>
      <c r="I36" s="146">
        <f t="shared" si="8"/>
        <v>0</v>
      </c>
      <c r="J36" s="146">
        <f t="shared" si="8"/>
        <v>0</v>
      </c>
      <c r="K36" s="147">
        <f t="shared" si="8"/>
        <v>0</v>
      </c>
      <c r="L36" s="146">
        <f t="shared" si="8"/>
        <v>0</v>
      </c>
      <c r="M36" s="146">
        <f t="shared" si="8"/>
        <v>0</v>
      </c>
      <c r="N36" s="146">
        <f t="shared" si="8"/>
        <v>0</v>
      </c>
      <c r="O36" s="146">
        <f t="shared" si="8"/>
        <v>0</v>
      </c>
      <c r="P36" s="123">
        <f t="shared" si="8"/>
        <v>0</v>
      </c>
    </row>
    <row r="37" spans="1:16" ht="18" customHeight="1">
      <c r="A37" s="134"/>
      <c r="B37" s="136" t="s">
        <v>54</v>
      </c>
      <c r="C37" s="128" t="s">
        <v>71</v>
      </c>
      <c r="D37" s="225"/>
      <c r="E37" s="226"/>
      <c r="F37" s="227"/>
      <c r="G37" s="227"/>
      <c r="H37" s="227"/>
      <c r="I37" s="227"/>
      <c r="J37" s="227"/>
      <c r="K37" s="226"/>
      <c r="L37" s="227"/>
      <c r="M37" s="227"/>
      <c r="N37" s="227"/>
      <c r="O37" s="227"/>
      <c r="P37" s="225"/>
    </row>
    <row r="38" spans="1:16" ht="18" customHeight="1">
      <c r="A38" s="134"/>
      <c r="B38" s="60" t="s">
        <v>55</v>
      </c>
      <c r="C38" s="61" t="s">
        <v>72</v>
      </c>
      <c r="D38" s="228"/>
      <c r="E38" s="229"/>
      <c r="F38" s="230"/>
      <c r="G38" s="230"/>
      <c r="H38" s="230"/>
      <c r="I38" s="230"/>
      <c r="J38" s="230"/>
      <c r="K38" s="229"/>
      <c r="L38" s="230"/>
      <c r="M38" s="230"/>
      <c r="N38" s="230"/>
      <c r="O38" s="230"/>
      <c r="P38" s="228"/>
    </row>
    <row r="39" spans="1:16" ht="18" customHeight="1">
      <c r="A39" s="134"/>
      <c r="B39" s="68" t="s">
        <v>41</v>
      </c>
      <c r="C39" s="70" t="s">
        <v>99</v>
      </c>
      <c r="D39" s="215"/>
      <c r="E39" s="209"/>
      <c r="F39" s="213"/>
      <c r="G39" s="213"/>
      <c r="H39" s="213"/>
      <c r="I39" s="213"/>
      <c r="J39" s="213"/>
      <c r="K39" s="214"/>
      <c r="L39" s="213"/>
      <c r="M39" s="213"/>
      <c r="N39" s="213"/>
      <c r="O39" s="213"/>
      <c r="P39" s="215"/>
    </row>
    <row r="40" spans="1:16" ht="18" customHeight="1">
      <c r="A40" s="134"/>
      <c r="B40" s="73" t="s">
        <v>49</v>
      </c>
      <c r="C40" s="74" t="s">
        <v>30</v>
      </c>
      <c r="D40" s="231"/>
      <c r="E40" s="232"/>
      <c r="F40" s="233"/>
      <c r="G40" s="233"/>
      <c r="H40" s="233"/>
      <c r="I40" s="233"/>
      <c r="J40" s="233"/>
      <c r="K40" s="232"/>
      <c r="L40" s="233"/>
      <c r="M40" s="233"/>
      <c r="N40" s="233"/>
      <c r="O40" s="233"/>
      <c r="P40" s="231"/>
    </row>
  </sheetData>
  <sheetProtection/>
  <mergeCells count="6">
    <mergeCell ref="M8:P8"/>
    <mergeCell ref="B7:B9"/>
    <mergeCell ref="D7:D8"/>
    <mergeCell ref="E7:J7"/>
    <mergeCell ref="E8:J8"/>
    <mergeCell ref="K8:L8"/>
  </mergeCells>
  <printOptions/>
  <pageMargins left="0.42" right="0.38" top="0.52" bottom="0.57" header="0.5" footer="0.5"/>
  <pageSetup fitToHeight="1" fitToWidth="1" horizontalDpi="600" verticalDpi="600" orientation="landscape" paperSize="9" scale="66" r:id="rId1"/>
  <headerFooter alignWithMargins="0">
    <oddFooter>&amp;CСтр. &amp;P/&amp;N</oddFooter>
  </headerFooter>
  <ignoredErrors>
    <ignoredError sqref="B16 B19 B22:B23 B36 B39:B4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6">
      <selection activeCell="D28" sqref="D28:F28"/>
    </sheetView>
  </sheetViews>
  <sheetFormatPr defaultColWidth="9.140625" defaultRowHeight="12.75"/>
  <cols>
    <col min="1" max="1" width="2.140625" style="102" customWidth="1"/>
    <col min="2" max="2" width="7.421875" style="102" customWidth="1"/>
    <col min="3" max="3" width="3.28125" style="102" customWidth="1"/>
    <col min="4" max="4" width="87.28125" style="102" customWidth="1"/>
    <col min="5" max="5" width="11.28125" style="102" customWidth="1"/>
    <col min="6" max="6" width="12.7109375" style="102" customWidth="1"/>
    <col min="7" max="7" width="7.7109375" style="102" customWidth="1"/>
    <col min="8" max="8" width="4.140625" style="102" customWidth="1"/>
    <col min="9" max="16384" width="9.140625" style="102" customWidth="1"/>
  </cols>
  <sheetData>
    <row r="1" spans="1:7" ht="16.5">
      <c r="A1" s="311" t="s">
        <v>15</v>
      </c>
      <c r="C1" s="40"/>
      <c r="D1" s="298"/>
      <c r="E1" s="298"/>
      <c r="F1" s="298"/>
      <c r="G1" s="2"/>
    </row>
    <row r="2" spans="2:7" ht="16.5">
      <c r="B2" s="311"/>
      <c r="C2" s="40"/>
      <c r="D2" s="298"/>
      <c r="E2" s="298"/>
      <c r="F2" s="298"/>
      <c r="G2" s="2"/>
    </row>
    <row r="3" spans="2:7" ht="16.5">
      <c r="B3" s="21" t="str">
        <f>+CONCATENATE('Naslovna strana '!B10," ",'Naslovna strana '!E10)</f>
        <v>Назив енергетског субјекта: </v>
      </c>
      <c r="C3" s="104"/>
      <c r="D3" s="37"/>
      <c r="E3" s="37"/>
      <c r="F3" s="37"/>
      <c r="G3" s="1"/>
    </row>
    <row r="4" spans="2:7" ht="16.5">
      <c r="B4" s="301" t="str">
        <f>+CONCATENATE('Naslovna strana '!B8," ",'Naslovna strana '!E8)</f>
        <v>Енергетска делатност: Транспорт природног гаса и управљање транспортним системом</v>
      </c>
      <c r="C4" s="9"/>
      <c r="D4" s="99"/>
      <c r="E4" s="99"/>
      <c r="F4" s="99"/>
      <c r="G4" s="1"/>
    </row>
    <row r="5" spans="2:7" ht="16.5">
      <c r="B5" s="21" t="str">
        <f>+CONCATENATE('Naslovna strana '!B24," ",'Naslovna strana '!E24)</f>
        <v>Датум обраде: </v>
      </c>
      <c r="C5" s="9"/>
      <c r="D5" s="99"/>
      <c r="E5" s="99"/>
      <c r="F5" s="99"/>
      <c r="G5" s="1"/>
    </row>
    <row r="6" spans="2:7" ht="12.75">
      <c r="B6" s="41"/>
      <c r="C6" s="9"/>
      <c r="D6" s="153"/>
      <c r="E6" s="153"/>
      <c r="F6" s="99"/>
      <c r="G6" s="9"/>
    </row>
    <row r="7" spans="2:7" s="314" customFormat="1" ht="16.5">
      <c r="B7" s="315"/>
      <c r="C7" s="315"/>
      <c r="D7" s="316" t="str">
        <f>+CONCATENATE("Табела ГТ-16-3.1 Степен искоришћености капацитета транспортног система (СИТСт) за "," ",'Naslovna strana '!E14,". годину")</f>
        <v>Табела ГТ-16-3.1 Степен искоришћености капацитета транспортног система (СИТСт) за  2023. годину</v>
      </c>
      <c r="E7" s="315"/>
      <c r="F7" s="315"/>
      <c r="G7" s="315"/>
    </row>
    <row r="8" spans="2:7" s="314" customFormat="1" ht="9.75" customHeight="1">
      <c r="B8" s="320"/>
      <c r="C8" s="320"/>
      <c r="D8" s="320"/>
      <c r="E8" s="320"/>
      <c r="F8" s="320"/>
      <c r="G8" s="320"/>
    </row>
    <row r="9" spans="2:7" s="314" customFormat="1" ht="16.5">
      <c r="B9" s="469" t="s">
        <v>82</v>
      </c>
      <c r="C9" s="479" t="s">
        <v>83</v>
      </c>
      <c r="D9" s="480"/>
      <c r="E9" s="467" t="s">
        <v>84</v>
      </c>
      <c r="F9" s="467" t="s">
        <v>85</v>
      </c>
      <c r="G9" s="471" t="s">
        <v>135</v>
      </c>
    </row>
    <row r="10" spans="2:7" s="314" customFormat="1" ht="16.5">
      <c r="B10" s="470"/>
      <c r="C10" s="481"/>
      <c r="D10" s="482"/>
      <c r="E10" s="468"/>
      <c r="F10" s="468"/>
      <c r="G10" s="468"/>
    </row>
    <row r="11" spans="2:7" s="314" customFormat="1" ht="16.5">
      <c r="B11" s="321" t="s">
        <v>60</v>
      </c>
      <c r="C11" s="465" t="s">
        <v>92</v>
      </c>
      <c r="D11" s="466"/>
      <c r="E11" s="317" t="s">
        <v>181</v>
      </c>
      <c r="F11" s="318">
        <f>+F12/24</f>
        <v>0</v>
      </c>
      <c r="G11" s="474" t="str">
        <f>IF((F13)&gt;0,100*F11/(10.26*F13)," ")</f>
        <v> </v>
      </c>
    </row>
    <row r="12" spans="2:7" s="314" customFormat="1" ht="16.5">
      <c r="B12" s="322" t="s">
        <v>59</v>
      </c>
      <c r="C12" s="463" t="s">
        <v>153</v>
      </c>
      <c r="D12" s="464"/>
      <c r="E12" s="319" t="s">
        <v>182</v>
      </c>
      <c r="F12" s="313"/>
      <c r="G12" s="475"/>
    </row>
    <row r="13" spans="2:7" s="314" customFormat="1" ht="18">
      <c r="B13" s="323" t="s">
        <v>81</v>
      </c>
      <c r="C13" s="483" t="s">
        <v>91</v>
      </c>
      <c r="D13" s="484"/>
      <c r="E13" s="324" t="s">
        <v>154</v>
      </c>
      <c r="F13" s="325"/>
      <c r="G13" s="476"/>
    </row>
    <row r="14" spans="2:7" s="314" customFormat="1" ht="16.5">
      <c r="B14" s="367"/>
      <c r="C14" s="368"/>
      <c r="D14" s="368"/>
      <c r="E14" s="369"/>
      <c r="F14" s="371"/>
      <c r="G14" s="370"/>
    </row>
    <row r="15" spans="2:7" s="314" customFormat="1" ht="16.5">
      <c r="B15" s="367"/>
      <c r="C15" s="368"/>
      <c r="D15" s="316" t="str">
        <f>+CONCATENATE("Табела ГТ-16-3.2 Степен искоришћености капацитета транспортног система (СИТСт) за "," ",'Naslovna strana '!E14-1,". годину")</f>
        <v>Табела ГТ-16-3.2 Степен искоришћености капацитета транспортног система (СИТСт) за  2022. годину</v>
      </c>
      <c r="E15" s="369"/>
      <c r="F15" s="371"/>
      <c r="G15" s="370"/>
    </row>
    <row r="16" spans="2:7" s="314" customFormat="1" ht="16.5">
      <c r="B16" s="469" t="s">
        <v>82</v>
      </c>
      <c r="C16" s="479" t="s">
        <v>83</v>
      </c>
      <c r="D16" s="480"/>
      <c r="E16" s="467" t="s">
        <v>84</v>
      </c>
      <c r="F16" s="467" t="s">
        <v>85</v>
      </c>
      <c r="G16" s="471" t="s">
        <v>135</v>
      </c>
    </row>
    <row r="17" spans="2:7" s="314" customFormat="1" ht="16.5">
      <c r="B17" s="470"/>
      <c r="C17" s="481"/>
      <c r="D17" s="482"/>
      <c r="E17" s="468"/>
      <c r="F17" s="468"/>
      <c r="G17" s="468"/>
    </row>
    <row r="18" spans="2:7" s="314" customFormat="1" ht="16.5">
      <c r="B18" s="321" t="s">
        <v>60</v>
      </c>
      <c r="C18" s="465" t="s">
        <v>92</v>
      </c>
      <c r="D18" s="466"/>
      <c r="E18" s="317" t="s">
        <v>181</v>
      </c>
      <c r="F18" s="318">
        <f>+F19/24</f>
        <v>0</v>
      </c>
      <c r="G18" s="474" t="str">
        <f>IF((F20)&gt;0,100*F18/(10.26*F20)," ")</f>
        <v> </v>
      </c>
    </row>
    <row r="19" spans="2:7" s="314" customFormat="1" ht="16.5">
      <c r="B19" s="322" t="s">
        <v>59</v>
      </c>
      <c r="C19" s="463" t="s">
        <v>152</v>
      </c>
      <c r="D19" s="464"/>
      <c r="E19" s="319" t="s">
        <v>182</v>
      </c>
      <c r="F19" s="313"/>
      <c r="G19" s="475"/>
    </row>
    <row r="20" spans="2:7" s="314" customFormat="1" ht="18">
      <c r="B20" s="323" t="s">
        <v>81</v>
      </c>
      <c r="C20" s="483" t="s">
        <v>91</v>
      </c>
      <c r="D20" s="484"/>
      <c r="E20" s="324" t="s">
        <v>154</v>
      </c>
      <c r="F20" s="325"/>
      <c r="G20" s="476"/>
    </row>
    <row r="21" spans="2:7" s="314" customFormat="1" ht="16.5">
      <c r="B21" s="367"/>
      <c r="C21" s="368"/>
      <c r="D21" s="368"/>
      <c r="E21" s="369"/>
      <c r="F21" s="371"/>
      <c r="G21" s="370"/>
    </row>
    <row r="22" spans="2:7" s="314" customFormat="1" ht="16.5">
      <c r="B22" s="326"/>
      <c r="C22" s="326"/>
      <c r="D22" s="326"/>
      <c r="E22" s="327"/>
      <c r="F22" s="327"/>
      <c r="G22" s="326"/>
    </row>
    <row r="23" spans="2:7" s="314" customFormat="1" ht="16.5">
      <c r="B23" s="329" t="s">
        <v>86</v>
      </c>
      <c r="D23" s="328"/>
      <c r="E23" s="328"/>
      <c r="F23" s="328"/>
      <c r="G23" s="328"/>
    </row>
    <row r="24" spans="2:7" s="314" customFormat="1" ht="18" customHeight="1">
      <c r="B24" s="364" t="s">
        <v>87</v>
      </c>
      <c r="C24" s="330" t="s">
        <v>88</v>
      </c>
      <c r="D24" s="472" t="s">
        <v>180</v>
      </c>
      <c r="E24" s="472"/>
      <c r="F24" s="472"/>
      <c r="G24" s="328"/>
    </row>
    <row r="25" spans="2:7" s="314" customFormat="1" ht="46.5" customHeight="1">
      <c r="B25" s="331" t="s">
        <v>136</v>
      </c>
      <c r="C25" s="330" t="s">
        <v>88</v>
      </c>
      <c r="D25" s="477" t="s">
        <v>183</v>
      </c>
      <c r="E25" s="478"/>
      <c r="F25" s="365"/>
      <c r="G25" s="354"/>
    </row>
    <row r="26" spans="2:7" s="314" customFormat="1" ht="18" customHeight="1">
      <c r="B26" s="331" t="s">
        <v>89</v>
      </c>
      <c r="C26" s="330" t="s">
        <v>88</v>
      </c>
      <c r="D26" s="472" t="s">
        <v>156</v>
      </c>
      <c r="E26" s="472"/>
      <c r="F26" s="472"/>
      <c r="G26" s="328"/>
    </row>
    <row r="27" spans="2:7" s="314" customFormat="1" ht="18" customHeight="1">
      <c r="B27" s="364" t="s">
        <v>90</v>
      </c>
      <c r="C27" s="330" t="s">
        <v>88</v>
      </c>
      <c r="D27" s="331" t="s">
        <v>155</v>
      </c>
      <c r="E27" s="331"/>
      <c r="F27" s="331"/>
      <c r="G27" s="328"/>
    </row>
    <row r="28" spans="2:7" ht="12.75">
      <c r="B28" s="154"/>
      <c r="C28" s="167"/>
      <c r="D28" s="473"/>
      <c r="E28" s="473"/>
      <c r="F28" s="473"/>
      <c r="G28" s="156"/>
    </row>
  </sheetData>
  <sheetProtection/>
  <mergeCells count="22">
    <mergeCell ref="C12:D12"/>
    <mergeCell ref="C13:D13"/>
    <mergeCell ref="D28:F28"/>
    <mergeCell ref="G18:G20"/>
    <mergeCell ref="D25:E25"/>
    <mergeCell ref="F9:F10"/>
    <mergeCell ref="C11:D11"/>
    <mergeCell ref="D24:F24"/>
    <mergeCell ref="C9:D10"/>
    <mergeCell ref="E9:E10"/>
    <mergeCell ref="C20:D20"/>
    <mergeCell ref="F16:F17"/>
    <mergeCell ref="C19:D19"/>
    <mergeCell ref="C18:D18"/>
    <mergeCell ref="E16:E17"/>
    <mergeCell ref="B9:B10"/>
    <mergeCell ref="G16:G17"/>
    <mergeCell ref="D26:F26"/>
    <mergeCell ref="G9:G10"/>
    <mergeCell ref="B16:B17"/>
    <mergeCell ref="C16:D17"/>
    <mergeCell ref="G11:G13"/>
  </mergeCells>
  <printOptions/>
  <pageMargins left="0.7" right="0.7" top="0.5" bottom="0.5" header="0.3" footer="0.3"/>
  <pageSetup horizontalDpi="600" verticalDpi="600" orientation="landscape" paperSize="9" r:id="rId1"/>
  <headerFooter>
    <oddFooter>&amp;C&amp;"Arial Narrow,Regular"Стр. &amp;P/&amp;N</oddFooter>
  </headerFooter>
  <ignoredErrors>
    <ignoredError sqref="B18:B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57421875" style="285" customWidth="1"/>
    <col min="2" max="2" width="6.7109375" style="285" customWidth="1"/>
    <col min="3" max="3" width="10.28125" style="285" customWidth="1"/>
    <col min="4" max="4" width="12.28125" style="285" customWidth="1"/>
    <col min="5" max="5" width="9.7109375" style="285" customWidth="1"/>
    <col min="6" max="6" width="10.8515625" style="296" customWidth="1"/>
    <col min="7" max="7" width="9.57421875" style="285" customWidth="1"/>
    <col min="8" max="8" width="11.7109375" style="285" customWidth="1"/>
    <col min="9" max="9" width="9.7109375" style="285" customWidth="1"/>
    <col min="10" max="10" width="12.57421875" style="285" customWidth="1"/>
    <col min="11" max="11" width="8.8515625" style="285" customWidth="1"/>
    <col min="12" max="12" width="12.57421875" style="285" customWidth="1"/>
    <col min="13" max="13" width="9.140625" style="285" customWidth="1"/>
    <col min="14" max="14" width="11.28125" style="285" customWidth="1"/>
    <col min="15" max="15" width="11.57421875" style="285" customWidth="1"/>
    <col min="16" max="16" width="10.7109375" style="285" customWidth="1"/>
    <col min="17" max="17" width="2.7109375" style="285" customWidth="1"/>
    <col min="18" max="16384" width="9.140625" style="285" customWidth="1"/>
  </cols>
  <sheetData>
    <row r="1" spans="1:16" s="254" customFormat="1" ht="16.5">
      <c r="A1" s="312" t="s">
        <v>15</v>
      </c>
      <c r="C1" s="255"/>
      <c r="D1" s="256"/>
      <c r="E1" s="256"/>
      <c r="F1" s="257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2:16" s="254" customFormat="1" ht="16.5">
      <c r="B2" s="312"/>
      <c r="C2" s="255"/>
      <c r="D2" s="256"/>
      <c r="E2" s="256"/>
      <c r="F2" s="257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2:16" s="254" customFormat="1" ht="16.5">
      <c r="B3" s="21" t="str">
        <f>+CONCATENATE('Naslovna strana '!B10," ",'Naslovna strana '!E10)</f>
        <v>Назив енергетског субјекта: </v>
      </c>
      <c r="C3" s="258"/>
      <c r="D3" s="256"/>
      <c r="E3" s="256"/>
      <c r="F3" s="257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2:16" s="254" customFormat="1" ht="16.5">
      <c r="B4" s="301" t="str">
        <f>+CONCATENATE('Naslovna strana '!B8," ",'Naslovna strana '!E8)</f>
        <v>Енергетска делатност: Транспорт природног гаса и управљање транспортним системом</v>
      </c>
      <c r="C4" s="259"/>
      <c r="D4" s="256"/>
      <c r="E4" s="256"/>
      <c r="F4" s="257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2:16" s="260" customFormat="1" ht="16.5">
      <c r="B5" s="21" t="str">
        <f>+CONCATENATE('Naslovna strana '!B24," ",'Naslovna strana '!E24)</f>
        <v>Датум обраде: </v>
      </c>
      <c r="C5" s="299"/>
      <c r="D5" s="299"/>
      <c r="E5" s="299"/>
      <c r="F5" s="299"/>
      <c r="G5" s="263"/>
      <c r="H5" s="263"/>
      <c r="I5" s="263"/>
      <c r="J5" s="263"/>
      <c r="K5" s="263"/>
      <c r="L5" s="263"/>
      <c r="M5" s="263"/>
      <c r="N5" s="263"/>
      <c r="O5" s="263"/>
      <c r="P5" s="263"/>
    </row>
    <row r="6" spans="1:16" s="260" customFormat="1" ht="12.75">
      <c r="A6" s="263"/>
      <c r="B6" s="263"/>
      <c r="C6" s="262"/>
      <c r="D6" s="264"/>
      <c r="E6" s="264"/>
      <c r="F6" s="264"/>
      <c r="G6" s="263"/>
      <c r="H6" s="263"/>
      <c r="I6" s="263"/>
      <c r="J6" s="263"/>
      <c r="K6" s="263"/>
      <c r="L6" s="263"/>
      <c r="M6" s="263"/>
      <c r="N6" s="263"/>
      <c r="O6" s="263"/>
      <c r="P6" s="263"/>
    </row>
    <row r="7" spans="1:16" s="260" customFormat="1" ht="12.75">
      <c r="A7" s="263"/>
      <c r="B7" s="261"/>
      <c r="C7" s="262"/>
      <c r="D7" s="264"/>
      <c r="E7" s="264"/>
      <c r="F7" s="264"/>
      <c r="G7" s="263"/>
      <c r="H7" s="263"/>
      <c r="I7" s="263"/>
      <c r="J7" s="263"/>
      <c r="K7" s="263"/>
      <c r="L7" s="263"/>
      <c r="M7" s="263"/>
      <c r="N7" s="263"/>
      <c r="O7" s="263"/>
      <c r="P7" s="263"/>
    </row>
    <row r="8" spans="1:16" s="260" customFormat="1" ht="12.75">
      <c r="A8" s="263"/>
      <c r="B8" s="261"/>
      <c r="C8" s="262"/>
      <c r="D8" s="264"/>
      <c r="E8" s="264"/>
      <c r="F8" s="264"/>
      <c r="G8" s="263"/>
      <c r="H8" s="263"/>
      <c r="I8" s="263"/>
      <c r="J8" s="263"/>
      <c r="K8" s="263"/>
      <c r="L8" s="263"/>
      <c r="M8" s="263"/>
      <c r="N8" s="263"/>
      <c r="O8" s="263"/>
      <c r="P8" s="263"/>
    </row>
    <row r="9" spans="1:16" s="260" customFormat="1" ht="12.75">
      <c r="A9" s="263"/>
      <c r="B9" s="261"/>
      <c r="C9" s="262"/>
      <c r="D9" s="264"/>
      <c r="E9" s="264"/>
      <c r="F9" s="264"/>
      <c r="G9" s="263"/>
      <c r="H9" s="263"/>
      <c r="I9" s="263"/>
      <c r="J9" s="263"/>
      <c r="K9" s="263"/>
      <c r="L9" s="263"/>
      <c r="M9" s="263"/>
      <c r="N9" s="263"/>
      <c r="O9" s="263"/>
      <c r="P9" s="263"/>
    </row>
    <row r="10" spans="1:16" s="260" customFormat="1" ht="12.75">
      <c r="A10" s="263"/>
      <c r="B10" s="261"/>
      <c r="C10" s="262"/>
      <c r="D10" s="264"/>
      <c r="E10" s="264"/>
      <c r="F10" s="264"/>
      <c r="G10" s="263"/>
      <c r="H10" s="263"/>
      <c r="I10" s="263"/>
      <c r="J10" s="263"/>
      <c r="K10" s="263"/>
      <c r="L10" s="263"/>
      <c r="M10" s="263"/>
      <c r="N10" s="263"/>
      <c r="O10" s="263"/>
      <c r="P10" s="263"/>
    </row>
    <row r="11" spans="1:16" s="260" customFormat="1" ht="16.5">
      <c r="A11" s="263"/>
      <c r="B11" s="265"/>
      <c r="C11" s="266"/>
      <c r="D11" s="267"/>
      <c r="E11" s="268"/>
      <c r="F11" s="268"/>
      <c r="G11" s="310" t="str">
        <f>+CONCATENATE("Табела ГТ-16-4.1 Дужина транспортних гасовода за "," ",'Naslovna strana '!E14,".годину")</f>
        <v>Табела ГТ-16-4.1 Дужина транспортних гасовода за  2023.годину</v>
      </c>
      <c r="H11" s="269"/>
      <c r="I11" s="269"/>
      <c r="J11" s="269"/>
      <c r="K11" s="269"/>
      <c r="L11" s="269"/>
      <c r="M11" s="269"/>
      <c r="N11" s="269"/>
      <c r="O11" s="269"/>
      <c r="P11" s="269"/>
    </row>
    <row r="12" spans="1:16" s="260" customFormat="1" ht="16.5">
      <c r="A12" s="263"/>
      <c r="B12" s="265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349" t="s">
        <v>105</v>
      </c>
    </row>
    <row r="13" spans="1:16" s="260" customFormat="1" ht="12.75">
      <c r="A13" s="263"/>
      <c r="B13" s="499"/>
      <c r="C13" s="500"/>
      <c r="D13" s="505" t="s">
        <v>165</v>
      </c>
      <c r="E13" s="506" t="str">
        <f>+CONCATENATE("Реализација или њена процена за"," ",'Naslovna strana '!E14-1,".годину")</f>
        <v>Реализација или њена процена за 2022.годину</v>
      </c>
      <c r="F13" s="507"/>
      <c r="G13" s="507"/>
      <c r="H13" s="507"/>
      <c r="I13" s="507"/>
      <c r="J13" s="508"/>
      <c r="K13" s="509" t="str">
        <f>CONCATENATE("План за "," ",'Naslovna strana '!E14,".годину")</f>
        <v>План за  2023.годину</v>
      </c>
      <c r="L13" s="510"/>
      <c r="M13" s="510"/>
      <c r="N13" s="510"/>
      <c r="O13" s="308"/>
      <c r="P13" s="271"/>
    </row>
    <row r="14" spans="1:16" s="260" customFormat="1" ht="38.25">
      <c r="A14" s="263"/>
      <c r="B14" s="501"/>
      <c r="C14" s="502"/>
      <c r="D14" s="493"/>
      <c r="E14" s="487" t="s">
        <v>106</v>
      </c>
      <c r="F14" s="489" t="s">
        <v>107</v>
      </c>
      <c r="G14" s="491" t="s">
        <v>108</v>
      </c>
      <c r="H14" s="492"/>
      <c r="I14" s="485" t="s">
        <v>109</v>
      </c>
      <c r="J14" s="272" t="s">
        <v>166</v>
      </c>
      <c r="K14" s="487" t="s">
        <v>111</v>
      </c>
      <c r="L14" s="489" t="s">
        <v>107</v>
      </c>
      <c r="M14" s="491" t="s">
        <v>108</v>
      </c>
      <c r="N14" s="492"/>
      <c r="O14" s="493" t="s">
        <v>112</v>
      </c>
      <c r="P14" s="272" t="s">
        <v>110</v>
      </c>
    </row>
    <row r="15" spans="1:16" s="260" customFormat="1" ht="12.75">
      <c r="A15" s="263"/>
      <c r="B15" s="503"/>
      <c r="C15" s="504"/>
      <c r="D15" s="273">
        <f>'Naslovna strana '!E14-1</f>
        <v>2022</v>
      </c>
      <c r="E15" s="488"/>
      <c r="F15" s="490"/>
      <c r="G15" s="274" t="s">
        <v>113</v>
      </c>
      <c r="H15" s="275" t="s">
        <v>114</v>
      </c>
      <c r="I15" s="486"/>
      <c r="J15" s="273">
        <f>+'Naslovna strana '!E14</f>
        <v>2023</v>
      </c>
      <c r="K15" s="488"/>
      <c r="L15" s="490"/>
      <c r="M15" s="274" t="s">
        <v>113</v>
      </c>
      <c r="N15" s="275" t="s">
        <v>114</v>
      </c>
      <c r="O15" s="494"/>
      <c r="P15" s="309">
        <f>'Naslovna strana '!E14</f>
        <v>2023</v>
      </c>
    </row>
    <row r="16" spans="1:16" s="260" customFormat="1" ht="24.75" customHeight="1">
      <c r="A16" s="263"/>
      <c r="B16" s="495" t="s">
        <v>115</v>
      </c>
      <c r="C16" s="496"/>
      <c r="D16" s="332"/>
      <c r="E16" s="333"/>
      <c r="F16" s="334"/>
      <c r="G16" s="334"/>
      <c r="H16" s="335"/>
      <c r="I16" s="276">
        <f>+E16-F16-G16+H16</f>
        <v>0</v>
      </c>
      <c r="J16" s="276">
        <f>I16+D16</f>
        <v>0</v>
      </c>
      <c r="K16" s="333"/>
      <c r="L16" s="334"/>
      <c r="M16" s="334"/>
      <c r="N16" s="335"/>
      <c r="O16" s="277">
        <f>+K16-L16-M16+N16</f>
        <v>0</v>
      </c>
      <c r="P16" s="276">
        <f>J16+O16</f>
        <v>0</v>
      </c>
    </row>
    <row r="17" spans="2:6" s="260" customFormat="1" ht="16.5">
      <c r="B17" s="278"/>
      <c r="C17" s="279"/>
      <c r="D17" s="280"/>
      <c r="E17" s="280"/>
      <c r="F17" s="280"/>
    </row>
    <row r="18" spans="2:6" s="260" customFormat="1" ht="16.5">
      <c r="B18" s="278"/>
      <c r="C18" s="279"/>
      <c r="D18" s="280"/>
      <c r="E18" s="280"/>
      <c r="F18" s="280"/>
    </row>
    <row r="19" spans="2:6" s="260" customFormat="1" ht="16.5">
      <c r="B19" s="278"/>
      <c r="C19" s="279"/>
      <c r="D19" s="280"/>
      <c r="E19" s="280"/>
      <c r="F19" s="280"/>
    </row>
    <row r="20" spans="1:13" ht="15">
      <c r="A20" s="281"/>
      <c r="B20" s="282"/>
      <c r="C20" s="283"/>
      <c r="D20" s="284"/>
      <c r="E20" s="284"/>
      <c r="F20" s="284"/>
      <c r="G20" s="284"/>
      <c r="H20" s="284"/>
      <c r="I20" s="284"/>
      <c r="J20" s="284"/>
      <c r="K20" s="284"/>
      <c r="L20" s="284"/>
      <c r="M20" s="284"/>
    </row>
    <row r="21" spans="1:13" ht="15">
      <c r="A21" s="281"/>
      <c r="B21" s="282"/>
      <c r="C21" s="283"/>
      <c r="D21" s="284"/>
      <c r="E21" s="284"/>
      <c r="F21" s="284"/>
      <c r="G21" s="284"/>
      <c r="H21" s="284"/>
      <c r="I21" s="284"/>
      <c r="J21" s="284"/>
      <c r="K21" s="284"/>
      <c r="L21" s="284"/>
      <c r="M21" s="284"/>
    </row>
    <row r="22" spans="1:13" ht="15">
      <c r="A22" s="281"/>
      <c r="B22" s="282"/>
      <c r="C22" s="283"/>
      <c r="D22" s="284"/>
      <c r="E22" s="284"/>
      <c r="F22" s="284"/>
      <c r="G22" s="284"/>
      <c r="H22" s="284"/>
      <c r="I22" s="284"/>
      <c r="J22" s="284"/>
      <c r="K22" s="284"/>
      <c r="L22" s="284"/>
      <c r="M22" s="284"/>
    </row>
    <row r="23" spans="2:13" s="286" customFormat="1" ht="12.75">
      <c r="B23" s="287"/>
      <c r="C23" s="287"/>
      <c r="D23" s="288"/>
      <c r="E23" s="288"/>
      <c r="F23" s="288"/>
      <c r="G23" s="288"/>
      <c r="H23" s="289"/>
      <c r="I23" s="289"/>
      <c r="J23" s="289"/>
      <c r="K23" s="289"/>
      <c r="L23" s="290"/>
      <c r="M23" s="288"/>
    </row>
    <row r="24" spans="1:13" s="286" customFormat="1" ht="12.75">
      <c r="A24" s="291"/>
      <c r="B24" s="292"/>
      <c r="C24" s="287"/>
      <c r="D24" s="288"/>
      <c r="E24" s="293"/>
      <c r="F24" s="293"/>
      <c r="G24" s="293"/>
      <c r="H24" s="497"/>
      <c r="I24" s="497"/>
      <c r="J24" s="498"/>
      <c r="K24" s="498"/>
      <c r="L24" s="288"/>
      <c r="M24" s="288"/>
    </row>
    <row r="25" spans="6:8" ht="12.75">
      <c r="F25" s="294"/>
      <c r="H25" s="295"/>
    </row>
    <row r="26" ht="12.75">
      <c r="F26" s="294"/>
    </row>
    <row r="27" ht="12.75">
      <c r="F27" s="294"/>
    </row>
    <row r="28" ht="12.75">
      <c r="F28" s="294"/>
    </row>
    <row r="29" ht="12.75">
      <c r="F29" s="294"/>
    </row>
    <row r="30" ht="12.75">
      <c r="F30" s="294"/>
    </row>
    <row r="31" ht="12.75">
      <c r="F31" s="294"/>
    </row>
    <row r="32" ht="12.75">
      <c r="F32" s="294"/>
    </row>
  </sheetData>
  <sheetProtection/>
  <mergeCells count="15">
    <mergeCell ref="H24:I24"/>
    <mergeCell ref="J24:K24"/>
    <mergeCell ref="B13:C15"/>
    <mergeCell ref="D13:D14"/>
    <mergeCell ref="E13:J13"/>
    <mergeCell ref="K13:N13"/>
    <mergeCell ref="E14:E15"/>
    <mergeCell ref="F14:F15"/>
    <mergeCell ref="G14:H14"/>
    <mergeCell ref="I14:I15"/>
    <mergeCell ref="K14:K15"/>
    <mergeCell ref="L14:L15"/>
    <mergeCell ref="M14:N14"/>
    <mergeCell ref="O14:O15"/>
    <mergeCell ref="B16:C16"/>
  </mergeCells>
  <printOptions/>
  <pageMargins left="0.2" right="0.2" top="0.75" bottom="0.75" header="0.3" footer="0.3"/>
  <pageSetup fitToHeight="1" fitToWidth="1" horizontalDpi="600" verticalDpi="600" orientation="landscape" paperSize="9" scale="91" r:id="rId1"/>
  <headerFooter>
    <oddFooter>&amp;CСтр.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 Popadic</dc:creator>
  <cp:keywords/>
  <dc:description/>
  <cp:lastModifiedBy>Aleksandar Popadic</cp:lastModifiedBy>
  <cp:lastPrinted>2022-01-18T09:02:53Z</cp:lastPrinted>
  <dcterms:created xsi:type="dcterms:W3CDTF">2006-08-07T10:06:56Z</dcterms:created>
  <dcterms:modified xsi:type="dcterms:W3CDTF">2022-12-14T12:04:16Z</dcterms:modified>
  <cp:category/>
  <cp:version/>
  <cp:contentType/>
  <cp:contentStatus/>
</cp:coreProperties>
</file>